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720" windowWidth="7080" windowHeight="3735" firstSheet="3" activeTab="1"/>
  </bookViews>
  <sheets>
    <sheet name="1090 звит паспорту" sheetId="1" r:id="rId1"/>
    <sheet name="1090 _оприлюдн" sheetId="2" r:id="rId2"/>
    <sheet name="1150 звит паспорту" sheetId="3" r:id="rId3"/>
    <sheet name="1150 оприлюдненння" sheetId="4" r:id="rId4"/>
    <sheet name="1161 звит паспорту" sheetId="5" r:id="rId5"/>
    <sheet name="1161 _оприлюдн" sheetId="6" r:id="rId6"/>
    <sheet name="1110 звіт паспорту" sheetId="7" r:id="rId7"/>
    <sheet name="1110_оприлюднен" sheetId="8" r:id="rId8"/>
  </sheets>
  <definedNames>
    <definedName name="_xlnm.Print_Titles" localSheetId="7">'1110_оприлюднен'!$13:$15</definedName>
    <definedName name="_xlnm.Print_Titles" localSheetId="5">'1161 _оприлюдн'!$25:$27</definedName>
    <definedName name="_xlnm.Print_Area" localSheetId="1">'1090 _оприлюдн'!$A$1:$P$74</definedName>
    <definedName name="_xlnm.Print_Area" localSheetId="0">'1090 звит паспорту'!$A$1:$N$193</definedName>
    <definedName name="_xlnm.Print_Area" localSheetId="6">'1110 звіт паспорту'!$A$1:$N$177</definedName>
    <definedName name="_xlnm.Print_Area" localSheetId="7">'1110_оприлюднен'!$A$1:$P$89</definedName>
    <definedName name="_xlnm.Print_Area" localSheetId="2">'1150 звит паспорту'!$A$1:$P$133</definedName>
    <definedName name="_xlnm.Print_Area" localSheetId="3">'1150 оприлюдненння'!$A$1:$O$31</definedName>
    <definedName name="_xlnm.Print_Area" localSheetId="5">'1161 _оприлюдн'!$A$1:$O$80</definedName>
    <definedName name="_xlnm.Print_Area" localSheetId="4">'1161 звит паспорту'!$A$1:$P$176</definedName>
  </definedNames>
  <calcPr fullCalcOnLoad="1"/>
</workbook>
</file>

<file path=xl/sharedStrings.xml><?xml version="1.0" encoding="utf-8"?>
<sst xmlns="http://schemas.openxmlformats.org/spreadsheetml/2006/main" count="1948" uniqueCount="384">
  <si>
    <t>Звіт</t>
  </si>
  <si>
    <t>( тис. 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</si>
  <si>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</si>
  <si>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</si>
  <si>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</si>
  <si>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</si>
  <si>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</si>
  <si>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</si>
  <si>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№ з/п</t>
  </si>
  <si>
    <t>КПКВК</t>
  </si>
  <si>
    <t>Затверджено паспортом бюджетної програми на звітний період</t>
  </si>
  <si>
    <t>Касові видатки ( надані кредити) за звітний період</t>
  </si>
  <si>
    <t>…</t>
  </si>
  <si>
    <t>Усього</t>
  </si>
  <si>
    <t>Підпрограма 1</t>
  </si>
  <si>
    <t>Підпрограма 2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</si>
  <si>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</si>
  <si>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</si>
  <si>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</si>
  <si>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</si>
  <si>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 1</t>
  </si>
  <si>
    <t>затрат</t>
  </si>
  <si>
    <t>од.</t>
  </si>
  <si>
    <t>Мережа установ та закладів</t>
  </si>
  <si>
    <t>Пояснення щодо причин розбіжностей між затвердженими та досягнутими результативними показниками</t>
  </si>
  <si>
    <t>%</t>
  </si>
  <si>
    <t>Аналіз стану виконання результативних показників</t>
  </si>
  <si>
    <t>Завдання 2</t>
  </si>
  <si>
    <t>Фінансова звітність</t>
  </si>
  <si>
    <t>якості</t>
  </si>
  <si>
    <t>Обсяг витрат на придбання предметів довгострокового користування</t>
  </si>
  <si>
    <t>кошториси</t>
  </si>
  <si>
    <t>Код</t>
  </si>
  <si>
    <t>Найменування джерел надходжень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</si>
  <si>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</si>
  <si>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</si>
  <si>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</si>
  <si>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</si>
  <si>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</si>
  <si>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</si>
  <si>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</si>
  <si>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</si>
  <si>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</si>
  <si>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>070301</t>
  </si>
  <si>
    <t xml:space="preserve">      (найменування бюджетної програми) </t>
  </si>
  <si>
    <t>Придбання обладнання і предметів довгострокового користування (за рахунок коштів, що передаються із загального фонду до  спеціального фонду)</t>
  </si>
  <si>
    <t>тис.грн.</t>
  </si>
  <si>
    <r>
      <t>Підпрограма/завдання бюджетної програми</t>
    </r>
    <r>
      <rPr>
        <vertAlign val="superscript"/>
        <sz val="11"/>
        <rFont val="Times New Roman"/>
        <family val="1"/>
      </rPr>
      <t xml:space="preserve"> 2</t>
    </r>
  </si>
  <si>
    <t>(ініціали та прізвище)</t>
  </si>
  <si>
    <t xml:space="preserve">(підпис) </t>
  </si>
  <si>
    <t>розрахунок</t>
  </si>
  <si>
    <t>4.1+4.2+4.3</t>
  </si>
  <si>
    <t>весь спецфонд</t>
  </si>
  <si>
    <t>як у паспорті!!!</t>
  </si>
  <si>
    <t>півріччя 2014 року</t>
  </si>
  <si>
    <t>596 грн.-це 2240</t>
  </si>
  <si>
    <t>Касові видатки станом на 01 січня звітного періоду</t>
  </si>
  <si>
    <t xml:space="preserve">План видатків звітного періоду </t>
  </si>
  <si>
    <t>Касові видатки за звітний період</t>
  </si>
  <si>
    <t>Прогноз видатків до кінця реалізації інвестиційного проекту</t>
  </si>
  <si>
    <t>Погашення кредиторської заборгованості, яка виникла станом на 01.01.2015</t>
  </si>
  <si>
    <t>Погашення кредиторської заборгованості, яка виникла станом на 01.01.2015.</t>
  </si>
  <si>
    <t>О.В.Сербіна</t>
  </si>
  <si>
    <t>ЗАТВЕРДЖЕНО</t>
  </si>
  <si>
    <t>Наказ Міністерства фінансів України</t>
  </si>
  <si>
    <t>26 серпня 2014 року № 836</t>
  </si>
  <si>
    <t>Департамент освіти і науки  Миколаївської обласної державної адміністрації</t>
  </si>
  <si>
    <t>1.</t>
  </si>
  <si>
    <t>2.</t>
  </si>
  <si>
    <t>3.</t>
  </si>
  <si>
    <t>КФКВК</t>
  </si>
  <si>
    <t>Назва регіональної цільової програми та підпрограми</t>
  </si>
  <si>
    <t>Регіональна цільова програма 1</t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</si>
  <si>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</si>
  <si>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</si>
  <si>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t>Видатки та надання кредитів за бюджетною програмою за звітний період</t>
  </si>
  <si>
    <t xml:space="preserve">  4. </t>
  </si>
  <si>
    <t>5.</t>
  </si>
  <si>
    <t>Обсяги фінансування бюджетної програми за звітний період у розрізі підпрограм та завдань</t>
  </si>
  <si>
    <t xml:space="preserve"> Видатки на реалізацію регіональних цільових програм, які виконуються в межах бюджетної програми, за звітний період</t>
  </si>
  <si>
    <t xml:space="preserve"> 6.    </t>
  </si>
  <si>
    <t>Результативні показники бюджетної програми та аналіз їх виконання за звітний період</t>
  </si>
  <si>
    <t xml:space="preserve"> 7.</t>
  </si>
  <si>
    <r>
      <t>8.</t>
    </r>
  </si>
  <si>
    <t>Завдання 2   Погашення кредиторської заборгованості, яка виникла станом на 01.01.2015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</si>
  <si>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</si>
  <si>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(тис. грн.)</t>
  </si>
  <si>
    <r>
      <t>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3</t>
    </r>
  </si>
  <si>
    <t>Начальник відділу з ФЕП та ОП департаменту освіти і науки облдержадміністрації</t>
  </si>
  <si>
    <r>
      <t>(КФКВК)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</si>
  <si>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t xml:space="preserve">  Забезпечити надання належної освіти та відповідних умов перебування учнів у загальноосвітніх, санаторних школах-інтернатах</t>
  </si>
  <si>
    <t>В.о. директора департаменту освіти і науки облдержадміністрації</t>
  </si>
  <si>
    <t>О.О.Удовиченко</t>
  </si>
  <si>
    <t>Придбання обладнання і предметів довгострокового користування (придбання комп'ютерної техніки - ноутбуків для Миколаївської ЗОШІ № 3, у тому числі за рахунок: співфінансування субвенції з державного бюджету місцевим бюджетам - 1,095 тис. грн.; субвенція з державного бюджету - 60,9 тис. грн.)</t>
  </si>
  <si>
    <t xml:space="preserve"> Придбання предметів довгострокового користування</t>
  </si>
  <si>
    <t>Кількість придбаного обладнання та предметів довгострокового користування</t>
  </si>
  <si>
    <t>Кількість установ, для яких придбано обладнання</t>
  </si>
  <si>
    <t>Середня вартість одиниці обладнання та предметів довгострокового користування</t>
  </si>
  <si>
    <t>Всього, в тому числі:</t>
  </si>
  <si>
    <t>Розрахунок  установ</t>
  </si>
  <si>
    <t>Збільшення балансової вартості обладнання та предметів довгострокового користування</t>
  </si>
  <si>
    <t>одиниць</t>
  </si>
  <si>
    <t>річний звіт</t>
  </si>
  <si>
    <t>Підпрограма</t>
  </si>
  <si>
    <t xml:space="preserve">Показники затрат:  </t>
  </si>
  <si>
    <t xml:space="preserve"> педагогічного персоналу</t>
  </si>
  <si>
    <t>адмінперсоналу, за умовами оплати віднесених до педагогічного персоналу</t>
  </si>
  <si>
    <t>Показники продукту:</t>
  </si>
  <si>
    <t>Показники ефективності:</t>
  </si>
  <si>
    <t>грн</t>
  </si>
  <si>
    <t xml:space="preserve">Показники якості: </t>
  </si>
  <si>
    <t>Показники затрат: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</si>
  <si>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</si>
  <si>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</si>
  <si>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</si>
  <si>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кількість установ</t>
  </si>
  <si>
    <t>центр науково-технічної творчості учнівської молоді м.Миколаїв</t>
  </si>
  <si>
    <t>центр туризму, краєзнавства та екскурсій м.Миколаїв</t>
  </si>
  <si>
    <t>центр еколого-натуралістичний центр учнівської молоді м.Миколаїв</t>
  </si>
  <si>
    <t>будинок художньої твлрчості м.Миколаїв</t>
  </si>
  <si>
    <t>дитячий оздоровчий заклад "Вітрила" м.Очаків</t>
  </si>
  <si>
    <t>оздоровчий центр "Орлятко" с.Рибаківка, Березанського району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</si>
  <si>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</si>
  <si>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</si>
  <si>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</si>
  <si>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</si>
  <si>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 жінок/чоловіків)</t>
  </si>
  <si>
    <t>Забезпечити залучення та надання належних умов виховання дітей в умовах позашкільної освіти</t>
  </si>
  <si>
    <t>Штатні розписи закладів</t>
  </si>
  <si>
    <t xml:space="preserve">середньорічна кількість дітей (хлопців/дівчат), які отримують позашкільну освіту </t>
  </si>
  <si>
    <t>кількість гуртків</t>
  </si>
  <si>
    <t>кількість заходів з позашкільної роботи</t>
  </si>
  <si>
    <t>кількість дітей (хлопців/дівчат), залучених у заходах</t>
  </si>
  <si>
    <t>середьорічна кількість дітей, яких планується оздоровити</t>
  </si>
  <si>
    <t>середньорічна кількість дітей, які отримують позашкільну освіту</t>
  </si>
  <si>
    <t>2088/3005</t>
  </si>
  <si>
    <t>424/611</t>
  </si>
  <si>
    <t>371/535</t>
  </si>
  <si>
    <t>389/561</t>
  </si>
  <si>
    <t>584/841</t>
  </si>
  <si>
    <t>16/23</t>
  </si>
  <si>
    <t>180/260</t>
  </si>
  <si>
    <t>10282/32712</t>
  </si>
  <si>
    <t>160/230</t>
  </si>
  <si>
    <t>167,5/106,64</t>
  </si>
  <si>
    <t>373/537</t>
  </si>
  <si>
    <t xml:space="preserve">витрати на 1 дитину (хлопця/дівчину) </t>
  </si>
  <si>
    <t>середні витрати на 1 захід з позашкільної роботи</t>
  </si>
  <si>
    <t xml:space="preserve">середні витраи на 1 дитину, яку планується оздоровити </t>
  </si>
  <si>
    <t>2104/3028</t>
  </si>
  <si>
    <t>1802/2594</t>
  </si>
  <si>
    <t>1899/2733</t>
  </si>
  <si>
    <t>1382/1990</t>
  </si>
  <si>
    <t>1492/2147</t>
  </si>
  <si>
    <t>18541/26682</t>
  </si>
  <si>
    <t>6327/9104</t>
  </si>
  <si>
    <t>18020</t>
  </si>
  <si>
    <t>відсоток дітей (хлопців/дівчат), охоплених позашкільною освітою</t>
  </si>
  <si>
    <t>відсоток дітей (хлопців/дівчат), які будуть оздоровлені</t>
  </si>
  <si>
    <t>2104/3144</t>
  </si>
  <si>
    <t>14/20</t>
  </si>
  <si>
    <t>14,9/8,3</t>
  </si>
  <si>
    <t>9,6/11,6</t>
  </si>
  <si>
    <t>8,2/14,3</t>
  </si>
  <si>
    <t>6,9/23,6</t>
  </si>
  <si>
    <t>100/100</t>
  </si>
  <si>
    <t>Придбання обладнання і предметів довгострокового користування (придбання комп'ютерної техніки - ноутбуків для Миколаївської ЗОШІ № 3, у тому числі за рахунок: співфінансування субвенції з державного бюджету місцевим бюджетам - 1,095 тис. грн.; субвенція з</t>
  </si>
  <si>
    <t>Придбання обладнання і предметів довгострокового користування (придбання комп'ютерної техніки - ноутбуків Миколаївській ЗОШІ № 3, у тому числі за рахунок субвенції з державного бюджету місцевим бюджетам на здійснення заходів щодо соціально-економічного ро</t>
  </si>
  <si>
    <t>Кошти субвенції з державного бюджету місцевим бюджетам на здійснення заходів щодо соціально-економічного розвитку окремих територій в сумі 24,4 тис. грн. не використані у зв'язку з тим, що лімітні призначення департаменту освіти і науки облдеоржадміністра</t>
  </si>
  <si>
    <t>0930</t>
  </si>
  <si>
    <t>Підготовка кадрів професійно-технічними закладами та іншими закладами освіти</t>
  </si>
  <si>
    <t>Всього середньорічне число ставок/штатних одиниць, у т.ч.</t>
  </si>
  <si>
    <t>майстрів виробничого навчання</t>
  </si>
  <si>
    <r>
      <t>всього</t>
    </r>
    <r>
      <rPr>
        <sz val="10"/>
        <rFont val="Times New Roman"/>
        <family val="1"/>
      </rPr>
      <t xml:space="preserve"> - середньорічна кількість працівників (жінок/чоловіків)</t>
    </r>
  </si>
  <si>
    <t>914,68/774,2</t>
  </si>
  <si>
    <t>середньорічна кількість учнів (жінок/чоловіків)</t>
  </si>
  <si>
    <t>у тому числі за напрямами підготовки:</t>
  </si>
  <si>
    <t>аграрні науки та продовольство</t>
  </si>
  <si>
    <t>архітектура та будівництво</t>
  </si>
  <si>
    <t>електрична інженерія</t>
  </si>
  <si>
    <t>механічна інженерія</t>
  </si>
  <si>
    <t>середньорічний контингент стипендіатів за рахунок коштів бюджету</t>
  </si>
  <si>
    <t>середньорічна кількість дітей-сиріт, які знаходяться на повному державному забезпеченні</t>
  </si>
  <si>
    <t>середньорічна кількість дітей-сиріт, які знаходяться під опікою</t>
  </si>
  <si>
    <t>кількість дітей сиріт, яким виплачувалась одноразова грошова допомога при прцевлатуванні</t>
  </si>
  <si>
    <t>кількість дітей сиріт, яким виплачувалась одноразова грошова допомога для придбання навчальної літератури</t>
  </si>
  <si>
    <t>кількість випускників за напрямами підготовки (жінок/чоловіків) у т.ч.</t>
  </si>
  <si>
    <t>кількість випускників, які працевлаштовані</t>
  </si>
  <si>
    <t>216/323</t>
  </si>
  <si>
    <t>132/198</t>
  </si>
  <si>
    <t>200/301</t>
  </si>
  <si>
    <t>62/93</t>
  </si>
  <si>
    <t>54/81</t>
  </si>
  <si>
    <t>49/74</t>
  </si>
  <si>
    <t>67/102</t>
  </si>
  <si>
    <t>97/146</t>
  </si>
  <si>
    <t>32/48</t>
  </si>
  <si>
    <t>119/178</t>
  </si>
  <si>
    <t>1920/2880</t>
  </si>
  <si>
    <t>887,75/750,44</t>
  </si>
  <si>
    <t>68/101</t>
  </si>
  <si>
    <t>40/60</t>
  </si>
  <si>
    <t>78/117</t>
  </si>
  <si>
    <t>витрати на 1-го учня</t>
  </si>
  <si>
    <t>відсоток учнів, які отримали віповідний документ</t>
  </si>
  <si>
    <t>864/1296</t>
  </si>
  <si>
    <t>616/924</t>
  </si>
  <si>
    <t>88,3/76,9</t>
  </si>
  <si>
    <t>88,8/89,6</t>
  </si>
  <si>
    <t>89,7/84,9</t>
  </si>
  <si>
    <t>93,8/83,3</t>
  </si>
  <si>
    <t>87,4/86,0</t>
  </si>
  <si>
    <t>відсоток працевлаштованих випускників</t>
  </si>
  <si>
    <t>0990</t>
  </si>
  <si>
    <t>звіт установи</t>
  </si>
  <si>
    <t>Передбачено проведення заходів</t>
  </si>
  <si>
    <t>один.</t>
  </si>
  <si>
    <t>100</t>
  </si>
  <si>
    <t xml:space="preserve">Забезпечення фінансових, статистичних,технічних та інформаційних послуг освітнім закладам  </t>
  </si>
  <si>
    <t>Придбання обладнання і предметів довгострокового користування</t>
  </si>
  <si>
    <t>Капітальний ремонт інших об'єктів (капітальний ремонт автомодельного кордодрому обласного центру НТТУМ, в тому числі за рахунок субвенції з державного бюджету 290,0 тис.грн.)</t>
  </si>
  <si>
    <t>Придбання обладнання і предметів довгострокового користування (закупівля обладнання  обласному центру НТТУМ, в тому числі за рахунок: співфінансування субвенції з ДБ МБ - 10,5 тис. грн.; субвенція з ДБ - 60 тис. грн.; кошти на виконання доручень виборців - 18,0 тис. грн.)</t>
  </si>
  <si>
    <t>Капітальний ремонт інших об'єктів</t>
  </si>
  <si>
    <t>Обсяг витрат на капітальний ремонт інших об'єктів (капітальний ремонт автомодельного кордодрому)</t>
  </si>
  <si>
    <t>Середня вартість капітального ремонту об'єкту</t>
  </si>
  <si>
    <t>Збільшення балансової вартості основних засобів</t>
  </si>
  <si>
    <t>Кількість установ, в яких буде проведено капітальний ремонт</t>
  </si>
  <si>
    <t>Кількість об'єктів, яким буде проведено капітальний ремонт</t>
  </si>
  <si>
    <t xml:space="preserve">  Забезпечити залучення та надання належних умов виховання дітей в умовах позашкільної освіти</t>
  </si>
  <si>
    <t>1000000</t>
  </si>
  <si>
    <t>1010000</t>
  </si>
  <si>
    <t>1011090</t>
  </si>
  <si>
    <t xml:space="preserve"> продукту</t>
  </si>
  <si>
    <t xml:space="preserve"> ефективності</t>
  </si>
  <si>
    <t>Пояснення: за рахунок приєднання теріторії табору "Шмідта"до оздоровчого закладу "Вітрила"</t>
  </si>
  <si>
    <t>167,5/110,64</t>
  </si>
  <si>
    <t>Пояснення: зменшилась кількість дітей , які оздоровились в оздоровчий період, за рахунок зменшення пільгової категорії дітей</t>
  </si>
  <si>
    <t xml:space="preserve">Пояснення:витрати на 1 дитину збільшились за рахунок зменшення пільгової категорії дітей </t>
  </si>
  <si>
    <t>Пояснення щодо причин відхилення</t>
  </si>
  <si>
    <t>Поснення щодо причин відхилення</t>
  </si>
  <si>
    <t>Звіт установи</t>
  </si>
  <si>
    <t>будинок художньої творчості м.Миколаїв</t>
  </si>
  <si>
    <t>14232</t>
  </si>
  <si>
    <t>1011100</t>
  </si>
  <si>
    <t>Звітність установи</t>
  </si>
  <si>
    <t>860/1164</t>
  </si>
  <si>
    <t>862//1293</t>
  </si>
  <si>
    <t>614/921</t>
  </si>
  <si>
    <t>2/3</t>
  </si>
  <si>
    <t>613/804</t>
  </si>
  <si>
    <t>4/132</t>
  </si>
  <si>
    <t>97/142</t>
  </si>
  <si>
    <t>31/46</t>
  </si>
  <si>
    <t>119/172</t>
  </si>
  <si>
    <t>Пояснення: випускники професійно-технічних навчальних закладів не всі працевлаштувались за рахунок відсутності вакансій</t>
  </si>
  <si>
    <t>Пояснення:Виконання заходів щодо економії бюджетних коштів по розпорядженнюголови облдержадміністрації від 16.03.16 року №80-р "Про заходи щодо наповнення місцевих бюджетів Миколаївської області та економічного використання бюджетних коштів"</t>
  </si>
  <si>
    <t>11,7/23,1</t>
  </si>
  <si>
    <t>11/,2/10,4</t>
  </si>
  <si>
    <t>10,3/15,1</t>
  </si>
  <si>
    <t>6,2/6,7</t>
  </si>
  <si>
    <t>12,6/14,0</t>
  </si>
  <si>
    <t>1011170</t>
  </si>
  <si>
    <t>Аналіз стану виконання результативних показників.</t>
  </si>
  <si>
    <t>1558/2324</t>
  </si>
  <si>
    <t>Пояснення: зменшено кількість закладів та кількість штатних одиниць за рахунок приєднення ПУТ 33 до Надбузького ПАЛ та за рахунок збільшення наповнюваності груп теоритичного навчання</t>
  </si>
  <si>
    <t>1011210</t>
  </si>
  <si>
    <t>Утримання інших закладів освіти</t>
  </si>
  <si>
    <t>Виконання заходів щодо економії бюджетних коштів по розпорядженню голови облдержадміністрації від 16.03.16 року №80-р "Про заходи щодо наповнення місцевих бюджетів Миколаївської області та економічного використання бюджетних коштів"</t>
  </si>
  <si>
    <t>Забезпечення медико-психологічної консультації учнів</t>
  </si>
  <si>
    <t>кількість закладів</t>
  </si>
  <si>
    <t>середньорічне число штатних одиниць адмінперсоналу, за умови оплати віднесених до педагогічного персоналу</t>
  </si>
  <si>
    <t>Всього - середньорічне число ставок (штатних одиниць)</t>
  </si>
  <si>
    <t>кількість проведених консультацій дітей (без видачі документа)</t>
  </si>
  <si>
    <t>осіб</t>
  </si>
  <si>
    <t>кількість консультацій з видачею витяга з засідання ПМПК</t>
  </si>
  <si>
    <t>кількість проведених обслідувань на запит центрів реабілітації</t>
  </si>
  <si>
    <t>кількість проведених консультацій для дорослих</t>
  </si>
  <si>
    <t>всього - кількість проведених консультацій та обстежень</t>
  </si>
  <si>
    <t>кількість дітей направлено до спеціальних закладів</t>
  </si>
  <si>
    <t>кількість напрвлених дітей до загальних освітніх закладів (д/с, школи)</t>
  </si>
  <si>
    <t>кількість направлених дітей до закладів міністерства соціальної політики</t>
  </si>
  <si>
    <t>напрвлено дітей до різних закладів</t>
  </si>
  <si>
    <t>середньорічне число штатних одиниць адмінперсоналу</t>
  </si>
  <si>
    <t>кількість закладів, які обслуговує Центр фінансово-статистичного моніторінгу, матеріально-технічного та інформаційнрго забезпечення освітніх закладів</t>
  </si>
  <si>
    <t xml:space="preserve">кількість особових рахунків </t>
  </si>
  <si>
    <t>кількість складених звітів працівниками Центру ФСМТ</t>
  </si>
  <si>
    <t>кількість установ, які ослуговує І працівник</t>
  </si>
  <si>
    <t>4</t>
  </si>
  <si>
    <t>кількість особових рахунків, які обслуговує 1 працівник</t>
  </si>
  <si>
    <t>відсоток установ, які обслуговує 1 працівник</t>
  </si>
  <si>
    <t xml:space="preserve">Забезпечити фінансові, статистичні,технічні та інформаційні послуги освітнім закладам  </t>
  </si>
  <si>
    <t>Забезпечити якісну медико-психологічну консультацію учнів</t>
  </si>
  <si>
    <t xml:space="preserve">Економія бюджетних коштів виникла за рахунок виконання  розпорядження голови облдержадміністрації від 16.03.16 року №80-р "Про заходи щодо наповнення місцевих бюджетів Миколаївської області та економічного використання бюджетних коштів".Забезпечено якісну медико-психологічну консультацію учнів та забезпечено фінансові, статистичні, технічні та інформаційні послуги освітнім закладам. </t>
  </si>
  <si>
    <t>Економія бюджетних коштів виникла за рахунок виконання  розпорядження голови облдержадміністрації від 16.03.16 року №80-р "Про заходи щодо наповнення місцевих бюджетів Миколаївської області та економічного використання бюджетних коштів".Збільшилась чисельність ставок працівників за рахунок прйняття на баланс ДОЗ "Вітрила" площі табора ім. Шмідта. У 2017 році у порівнянні з минулим роком зменшилась кількість учнів пільгової категорії, яка підлягала оздоровленню. Внаслідок цього зросли витрати на 1 дитину.</t>
  </si>
  <si>
    <t xml:space="preserve">Середня вартість проведеного заходу </t>
  </si>
  <si>
    <t>кількість дітей охоплених заходами</t>
  </si>
  <si>
    <t>Пояснення : Середньорічна кількість учнів з числа дітей-сиріт, які знаходяться на повному державному утриманні зменшилась на 14 осіб за рахунок прийняття у 2017 році зменшоної кількості учнів із порівнянням з початком року.; середньорічна кількість учнів-</t>
  </si>
  <si>
    <t>Економія бюджетних коштів виникла за рахунок виконання  розпорядження голови облдержадміністрації від 16.03.16 року №80-р "Про заходи щодо наповнення місцевих бюджетів Миколаївської області та економічного використання бюджетних коштів". Загальна кількіст</t>
  </si>
  <si>
    <t>1534/2298</t>
  </si>
  <si>
    <t>206/310</t>
  </si>
  <si>
    <t>130/195</t>
  </si>
  <si>
    <t>196/295</t>
  </si>
  <si>
    <t>2066/3099</t>
  </si>
  <si>
    <t>2066/3098</t>
  </si>
  <si>
    <t>2101/3151</t>
  </si>
  <si>
    <t>35/35</t>
  </si>
  <si>
    <t>24/26</t>
  </si>
  <si>
    <t>10/13</t>
  </si>
  <si>
    <t>4/6</t>
  </si>
  <si>
    <t>13631/20446</t>
  </si>
  <si>
    <t>10115/15172</t>
  </si>
  <si>
    <t>1362/2043</t>
  </si>
  <si>
    <t>858/1287</t>
  </si>
  <si>
    <t>1296/1944</t>
  </si>
  <si>
    <t>11565/17347</t>
  </si>
  <si>
    <t>8549/12822</t>
  </si>
  <si>
    <t>1187/1780</t>
  </si>
  <si>
    <t>726/1090</t>
  </si>
  <si>
    <t>1103/1655</t>
  </si>
  <si>
    <t>1566/2350</t>
  </si>
  <si>
    <t>175/263</t>
  </si>
  <si>
    <t>132/197</t>
  </si>
  <si>
    <t>193/289</t>
  </si>
  <si>
    <t>про виконання паспорта бюджетної програми обласного бюджету станом на 01.01.2018 року</t>
  </si>
  <si>
    <t>ІНФОРМАЦІЯ</t>
  </si>
  <si>
    <t>про виконання результативних показникві, що характеризують виконання бджетної програми за 2017 рік</t>
  </si>
  <si>
    <t>(код програмної класифікації видатків та кредитування бюджету)</t>
  </si>
  <si>
    <t xml:space="preserve">      (назва  бюджетної програми) </t>
  </si>
  <si>
    <t xml:space="preserve">      (найменування головного розпорядника коштів державного бюджету) </t>
  </si>
  <si>
    <t xml:space="preserve">      (найменування головного розпорядника бюджетної програми) </t>
  </si>
  <si>
    <t xml:space="preserve">      (назва бюджетної програми) </t>
  </si>
  <si>
    <r>
      <t>всього</t>
    </r>
    <r>
      <rPr>
        <sz val="11"/>
        <rFont val="Times New Roman"/>
        <family val="1"/>
      </rPr>
      <t xml:space="preserve"> - середньорічна кількість працівників (жінок/чоловіків)</t>
    </r>
  </si>
  <si>
    <t>(код програмної ласифікації видатків та кредитування бюджету)</t>
  </si>
  <si>
    <t xml:space="preserve"> якості</t>
  </si>
  <si>
    <t>Виконано за звітний період</t>
  </si>
  <si>
    <t>Завдання 1. Забезпечення рівних можливостей отримання послуг жінками та чоловіками у сфері просійно-технічної (професійної) освіти відповідно до потреб ринку</t>
  </si>
  <si>
    <t xml:space="preserve">Показники   затрат:  </t>
  </si>
  <si>
    <t xml:space="preserve">Завдання 2. Придбання обладнання і предметів довгострокового користування </t>
  </si>
  <si>
    <t xml:space="preserve">середньорічна кількість учнів </t>
  </si>
  <si>
    <t xml:space="preserve">кількість випускників   </t>
  </si>
  <si>
    <t>Завдання 1. Надання рівних можливостей дівчат та хлопців в сфері отримання позашкільної освіти</t>
  </si>
  <si>
    <t>Завдання 2.  Придбання предметів довгострокового користування</t>
  </si>
  <si>
    <t xml:space="preserve">середньорічна кількість дітей, які отримують позашкільну освіту </t>
  </si>
  <si>
    <t>кількість дітей, залучених у заходах</t>
  </si>
  <si>
    <t>17</t>
  </si>
  <si>
    <t xml:space="preserve">витрати на 1 дитину </t>
  </si>
  <si>
    <t>відсоток дітей, охоплених позашкільною освітою</t>
  </si>
  <si>
    <t>відсоток дітей, які будуть оздоровлені</t>
  </si>
  <si>
    <t>Начальник відділу з фінансово-економічних питань та охорони праці</t>
  </si>
  <si>
    <t xml:space="preserve">Завдання </t>
  </si>
  <si>
    <t>Завдання 1. Забезпечення медико-психологічної консультації учнів</t>
  </si>
  <si>
    <t xml:space="preserve">Виконано за звітний період </t>
  </si>
  <si>
    <t>кількість направлених дітей до загальноосвітніх закладів (д/с, школи)</t>
  </si>
  <si>
    <t>про виконання результативних показників, що характеризують виконання бюджетної програми за 2017 рік</t>
  </si>
  <si>
    <t>всього  середньорічне число ставок (штатних одиниць)</t>
  </si>
  <si>
    <t>кількість заходів із позашкільної роботи</t>
  </si>
  <si>
    <t xml:space="preserve"> грн</t>
  </si>
  <si>
    <t>Всього  середньорічне число ставок (штатних одиниць)</t>
  </si>
  <si>
    <t>кількість консультацій з видачею витяга із засідання ПМПК</t>
  </si>
  <si>
    <t>кількість проведених обстежень на запит центрів реабілітації</t>
  </si>
  <si>
    <t>всього направлено дітей до різних закладів</t>
  </si>
  <si>
    <t xml:space="preserve">Завдання 2. Забезпечення фінансових, статистичних ,технічних та інформаційних послуг освітнім закладам </t>
  </si>
  <si>
    <t>тис.грн</t>
  </si>
  <si>
    <t>кількість установ, які обслуговує І працівник</t>
  </si>
  <si>
    <t>середньорічне число штатних одиниць адмінперсоналу, за умовами  оплати праці  віднесених до педагогічного персоналу</t>
  </si>
  <si>
    <t>всього   середньорічне число ставок (штатних одиниць )</t>
  </si>
  <si>
    <t>про виконання результативних показників що характеризують виконання бюджетної програми за 2017 рік</t>
  </si>
  <si>
    <t xml:space="preserve">Відсоток проведених заходів </t>
  </si>
  <si>
    <t>Разом</t>
  </si>
  <si>
    <t>кошторис</t>
  </si>
  <si>
    <t>Показники затрат</t>
  </si>
  <si>
    <t>Завдання 1 Забезпечення належної методичної роботи в установах освіти</t>
  </si>
  <si>
    <t>Показники  продукту:</t>
  </si>
  <si>
    <t>21773</t>
  </si>
  <si>
    <t>Методичне забезпечення діяльності навчальних закладів та інші заходи у галузі освіти</t>
  </si>
  <si>
    <t xml:space="preserve">              Начальник відділу з фінансово-економічних питань та охорони праці</t>
  </si>
  <si>
    <t>Методичне забезпення діяльності навчальних закладів та інші заходи у галузі освіти</t>
  </si>
  <si>
    <t>Поснення щодо причин відхілення</t>
  </si>
  <si>
    <t>Забезпечити належну методичну роботу в установах освіти</t>
  </si>
  <si>
    <t>21,773</t>
  </si>
  <si>
    <t>Показник якості</t>
  </si>
  <si>
    <t xml:space="preserve">Процент проведених заходів </t>
  </si>
  <si>
    <t>Економія бюджетних коштів виникла за рахунок виконання  розпорядження голови облдержадміністрації від 16.03.16 року №80-р "Про заходи щодо наповнення місцевих бюджетів Миколаївської області та економічного використання бюджетних коштів". Фактичні показник</t>
  </si>
  <si>
    <t>про виконання паспорта бюджетної програми обласного бюджету  за 2017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</si>
</sst>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0.00000"/>
    <numFmt numFmtId="176" formatCode="0.0000"/>
    <numFmt numFmtId="177" formatCode="#,##0.0"/>
    <numFmt numFmtId="178" formatCode="0.0000000"/>
    <numFmt numFmtId="179" formatCode="0.000000"/>
    <numFmt numFmtId="180" formatCode="#,##0.0000"/>
    <numFmt numFmtId="181" formatCode="0.0000000000"/>
    <numFmt numFmtId="182" formatCode="0.000000000"/>
    <numFmt numFmtId="183" formatCode="0.00000000"/>
    <numFmt numFmtId="184" formatCode="0.00000000000"/>
    <numFmt numFmtId="185" formatCode="0.0000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  <numFmt numFmtId="191" formatCode="_-* #,##0.000_р_._-;\-* #,##0.000_р_._-;_-* &quot;-&quot;??_р_._-;_-@_-"/>
    <numFmt numFmtId="192" formatCode="_-* #,##0.0000_р_._-;\-* #,##0.0000_р_._-;_-* &quot;-&quot;??_р_._-;_-@_-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10"/>
      <color indexed="9"/>
      <name val="Arial Cyr"/>
      <family val="0"/>
    </font>
    <font>
      <sz val="14"/>
      <name val="Arial Cyr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vertAlign val="superscript"/>
      <sz val="14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3"/>
      <color indexed="8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17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top" wrapText="1"/>
    </xf>
    <xf numFmtId="0" fontId="0" fillId="0" borderId="0" xfId="0" applyFill="1" applyAlignment="1">
      <alignment/>
    </xf>
    <xf numFmtId="174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/>
    </xf>
    <xf numFmtId="0" fontId="22" fillId="0" borderId="0" xfId="0" applyFont="1" applyAlignment="1">
      <alignment/>
    </xf>
    <xf numFmtId="17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1" fillId="0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17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28" fillId="0" borderId="0" xfId="0" applyFont="1" applyAlignment="1">
      <alignment/>
    </xf>
    <xf numFmtId="0" fontId="3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173" fontId="0" fillId="0" borderId="0" xfId="0" applyNumberFormat="1" applyAlignment="1">
      <alignment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2" fillId="0" borderId="7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/>
      <protection/>
    </xf>
    <xf numFmtId="174" fontId="3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left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top" wrapText="1"/>
    </xf>
    <xf numFmtId="174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 applyProtection="1">
      <alignment vertical="top" wrapText="1"/>
      <protection locked="0"/>
    </xf>
    <xf numFmtId="173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24" fillId="0" borderId="6" xfId="0" applyFont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center" vertical="top"/>
      <protection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74" fontId="6" fillId="0" borderId="1" xfId="0" applyNumberFormat="1" applyFont="1" applyFill="1" applyBorder="1" applyAlignment="1">
      <alignment horizontal="center" vertical="top" wrapText="1"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2" fillId="0" borderId="8" xfId="0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top"/>
    </xf>
    <xf numFmtId="0" fontId="17" fillId="0" borderId="4" xfId="0" applyFont="1" applyFill="1" applyBorder="1" applyAlignment="1" applyProtection="1">
      <alignment horizontal="justify" vertical="center" wrapText="1"/>
      <protection locked="0"/>
    </xf>
    <xf numFmtId="0" fontId="17" fillId="0" borderId="6" xfId="0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top" indent="1"/>
      <protection/>
    </xf>
    <xf numFmtId="49" fontId="6" fillId="2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31" fillId="0" borderId="4" xfId="0" applyFont="1" applyFill="1" applyBorder="1" applyAlignment="1" applyProtection="1">
      <alignment horizontal="left" vertical="top" wrapText="1"/>
      <protection locked="0"/>
    </xf>
    <xf numFmtId="49" fontId="17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7" fillId="2" borderId="8" xfId="0" applyNumberFormat="1" applyFont="1" applyFill="1" applyBorder="1" applyAlignment="1" applyProtection="1">
      <alignment horizontal="center" vertical="top" wrapText="1"/>
      <protection locked="0"/>
    </xf>
    <xf numFmtId="0" fontId="31" fillId="0" borderId="5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 applyProtection="1">
      <alignment horizontal="center" vertical="top"/>
      <protection/>
    </xf>
    <xf numFmtId="49" fontId="17" fillId="0" borderId="1" xfId="0" applyNumberFormat="1" applyFont="1" applyFill="1" applyBorder="1" applyAlignment="1" applyProtection="1">
      <alignment horizontal="center" vertical="top" wrapText="1"/>
      <protection locked="0"/>
    </xf>
    <xf numFmtId="1" fontId="6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2" fontId="4" fillId="0" borderId="1" xfId="0" applyNumberFormat="1" applyFont="1" applyBorder="1" applyAlignment="1">
      <alignment horizontal="left" vertical="center" wrapText="1"/>
    </xf>
    <xf numFmtId="174" fontId="33" fillId="0" borderId="4" xfId="0" applyNumberFormat="1" applyFont="1" applyFill="1" applyBorder="1" applyAlignment="1" applyProtection="1">
      <alignment vertical="top" wrapText="1"/>
      <protection locked="0"/>
    </xf>
    <xf numFmtId="174" fontId="33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wrapText="1"/>
    </xf>
    <xf numFmtId="174" fontId="33" fillId="0" borderId="1" xfId="0" applyNumberFormat="1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7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174" fontId="6" fillId="2" borderId="1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90" fontId="6" fillId="2" borderId="4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7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top"/>
      <protection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6" xfId="0" applyFont="1" applyFill="1" applyBorder="1" applyAlignment="1" applyProtection="1">
      <alignment horizontal="justify" vertical="center" wrapText="1"/>
      <protection locked="0"/>
    </xf>
    <xf numFmtId="17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Fill="1" applyBorder="1" applyAlignment="1" applyProtection="1">
      <alignment vertical="center"/>
      <protection locked="0"/>
    </xf>
    <xf numFmtId="174" fontId="6" fillId="0" borderId="1" xfId="0" applyNumberFormat="1" applyFont="1" applyFill="1" applyBorder="1" applyAlignment="1" applyProtection="1">
      <alignment vertical="center"/>
      <protection locked="0"/>
    </xf>
    <xf numFmtId="173" fontId="6" fillId="0" borderId="1" xfId="0" applyNumberFormat="1" applyFont="1" applyBorder="1" applyAlignment="1">
      <alignment horizontal="center" vertical="center" wrapText="1"/>
    </xf>
    <xf numFmtId="174" fontId="0" fillId="0" borderId="1" xfId="0" applyNumberFormat="1" applyBorder="1" applyAlignment="1">
      <alignment vertical="center"/>
    </xf>
    <xf numFmtId="0" fontId="28" fillId="0" borderId="0" xfId="0" applyFont="1" applyAlignment="1">
      <alignment/>
    </xf>
    <xf numFmtId="0" fontId="6" fillId="0" borderId="0" xfId="0" applyFont="1" applyFill="1" applyBorder="1" applyAlignment="1" applyProtection="1">
      <alignment vertical="top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2" borderId="1" xfId="0" applyNumberFormat="1" applyFont="1" applyFill="1" applyBorder="1" applyAlignment="1" applyProtection="1">
      <alignment horizontal="left" vertical="top" indent="1"/>
      <protection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4" fillId="0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17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 wrapText="1"/>
    </xf>
    <xf numFmtId="0" fontId="2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8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2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72" fontId="1" fillId="2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Border="1" applyAlignment="1">
      <alignment vertical="center"/>
    </xf>
    <xf numFmtId="172" fontId="1" fillId="0" borderId="1" xfId="0" applyNumberFormat="1" applyFont="1" applyFill="1" applyBorder="1" applyAlignment="1" applyProtection="1">
      <alignment horizontal="center" vertical="center"/>
      <protection/>
    </xf>
    <xf numFmtId="172" fontId="1" fillId="2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2" borderId="4" xfId="0" applyNumberFormat="1" applyFont="1" applyFill="1" applyBorder="1" applyAlignment="1" applyProtection="1">
      <alignment horizontal="center" vertical="center"/>
      <protection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/>
    </xf>
    <xf numFmtId="0" fontId="3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49" fontId="6" fillId="2" borderId="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5" xfId="0" applyFont="1" applyFill="1" applyBorder="1" applyAlignment="1" applyProtection="1">
      <alignment horizontal="left" vertical="top" wrapText="1"/>
      <protection locked="0"/>
    </xf>
    <xf numFmtId="0" fontId="31" fillId="0" borderId="6" xfId="0" applyFont="1" applyFill="1" applyBorder="1" applyAlignment="1" applyProtection="1">
      <alignment horizontal="left" vertical="top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3" fontId="6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32" fillId="0" borderId="4" xfId="0" applyFont="1" applyFill="1" applyBorder="1" applyAlignment="1" applyProtection="1">
      <alignment horizontal="justify" vertical="center" wrapText="1"/>
      <protection locked="0"/>
    </xf>
    <xf numFmtId="0" fontId="32" fillId="0" borderId="6" xfId="0" applyFont="1" applyFill="1" applyBorder="1" applyAlignment="1" applyProtection="1">
      <alignment horizontal="justify" vertical="center" wrapText="1"/>
      <protection locked="0"/>
    </xf>
    <xf numFmtId="0" fontId="31" fillId="0" borderId="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7" fillId="0" borderId="6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2" fillId="0" borderId="4" xfId="0" applyFont="1" applyFill="1" applyBorder="1" applyAlignment="1" applyProtection="1">
      <alignment horizontal="left" vertical="top" wrapText="1"/>
      <protection locked="0"/>
    </xf>
    <xf numFmtId="0" fontId="32" fillId="0" borderId="6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24" fillId="0" borderId="1" xfId="0" applyFont="1" applyBorder="1" applyAlignment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32" fillId="0" borderId="4" xfId="0" applyFont="1" applyFill="1" applyBorder="1" applyAlignment="1" applyProtection="1">
      <alignment horizontal="left" vertical="center" wrapText="1"/>
      <protection locked="0"/>
    </xf>
    <xf numFmtId="0" fontId="32" fillId="0" borderId="5" xfId="0" applyFont="1" applyFill="1" applyBorder="1" applyAlignment="1" applyProtection="1">
      <alignment horizontal="left" vertical="center" wrapText="1"/>
      <protection locked="0"/>
    </xf>
    <xf numFmtId="0" fontId="32" fillId="0" borderId="6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5" xfId="0" applyFont="1" applyFill="1" applyBorder="1" applyAlignment="1" applyProtection="1">
      <alignment horizontal="left" vertical="center" wrapText="1"/>
      <protection locked="0"/>
    </xf>
    <xf numFmtId="0" fontId="37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top"/>
      <protection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32" fillId="0" borderId="5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justify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3" fontId="6" fillId="0" borderId="8" xfId="0" applyNumberFormat="1" applyFont="1" applyBorder="1" applyAlignment="1">
      <alignment horizontal="center" vertical="center" wrapText="1"/>
    </xf>
    <xf numFmtId="173" fontId="6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36" fillId="0" borderId="0" xfId="0" applyFont="1" applyAlignment="1">
      <alignment horizontal="right"/>
    </xf>
    <xf numFmtId="0" fontId="6" fillId="0" borderId="7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5" fillId="0" borderId="4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190" fontId="6" fillId="2" borderId="4" xfId="0" applyNumberFormat="1" applyFont="1" applyFill="1" applyBorder="1" applyAlignment="1">
      <alignment horizontal="left" vertical="top" wrapText="1"/>
    </xf>
    <xf numFmtId="190" fontId="6" fillId="2" borderId="5" xfId="0" applyNumberFormat="1" applyFont="1" applyFill="1" applyBorder="1" applyAlignment="1">
      <alignment horizontal="left" vertical="top" wrapText="1"/>
    </xf>
    <xf numFmtId="190" fontId="6" fillId="2" borderId="6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33" fillId="0" borderId="4" xfId="0" applyFont="1" applyFill="1" applyBorder="1" applyAlignment="1" applyProtection="1">
      <alignment horizontal="left" vertical="top" wrapText="1"/>
      <protection locked="0"/>
    </xf>
    <xf numFmtId="0" fontId="33" fillId="0" borderId="5" xfId="0" applyFont="1" applyFill="1" applyBorder="1" applyAlignment="1" applyProtection="1">
      <alignment horizontal="left" vertical="top" wrapText="1"/>
      <protection locked="0"/>
    </xf>
    <xf numFmtId="0" fontId="33" fillId="0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199"/>
  <sheetViews>
    <sheetView view="pageBreakPreview" zoomScaleSheetLayoutView="100" workbookViewId="0" topLeftCell="D1">
      <selection activeCell="F20" sqref="F20:F21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7.75390625" style="0" customWidth="1"/>
    <col min="4" max="4" width="29.75390625" style="0" customWidth="1"/>
    <col min="5" max="5" width="18.625" style="0" customWidth="1"/>
    <col min="6" max="6" width="16.625" style="0" customWidth="1"/>
    <col min="7" max="7" width="19.625" style="0" customWidth="1"/>
    <col min="8" max="8" width="16.00390625" style="0" customWidth="1"/>
    <col min="9" max="9" width="13.875" style="0" customWidth="1"/>
    <col min="10" max="10" width="14.875" style="0" customWidth="1"/>
    <col min="11" max="12" width="13.00390625" style="0" customWidth="1"/>
    <col min="13" max="13" width="11.75390625" style="0" customWidth="1"/>
    <col min="14" max="14" width="42.125" style="0" customWidth="1"/>
    <col min="15" max="15" width="10.125" style="0" customWidth="1"/>
    <col min="16" max="16" width="10.875" style="0" customWidth="1"/>
    <col min="17" max="17" width="11.625" style="0" bestFit="1" customWidth="1"/>
  </cols>
  <sheetData>
    <row r="1" ht="12.75">
      <c r="M1" s="55" t="s">
        <v>63</v>
      </c>
    </row>
    <row r="2" ht="12.75">
      <c r="M2" s="55" t="s">
        <v>64</v>
      </c>
    </row>
    <row r="3" ht="12.75">
      <c r="M3" s="55" t="s">
        <v>65</v>
      </c>
    </row>
    <row r="4" spans="2:12" ht="15.75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20.25">
      <c r="B5" s="24"/>
      <c r="C5" s="24"/>
      <c r="D5" s="42"/>
      <c r="E5" s="42"/>
      <c r="F5" s="42"/>
      <c r="G5" s="54" t="s">
        <v>0</v>
      </c>
      <c r="H5" s="42"/>
      <c r="I5" s="42"/>
      <c r="J5" s="24"/>
      <c r="K5" s="24"/>
      <c r="L5" s="24"/>
    </row>
    <row r="6" spans="2:12" ht="18.75">
      <c r="B6" s="30"/>
      <c r="C6" s="30"/>
      <c r="D6" s="422" t="s">
        <v>323</v>
      </c>
      <c r="E6" s="422"/>
      <c r="F6" s="422"/>
      <c r="G6" s="422"/>
      <c r="H6" s="422"/>
      <c r="I6" s="422"/>
      <c r="J6" s="422"/>
      <c r="K6" s="24"/>
      <c r="L6" s="24"/>
    </row>
    <row r="7" spans="2:12" ht="15.75"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>
      <c r="A8" s="67" t="s">
        <v>67</v>
      </c>
      <c r="B8" s="99" t="s">
        <v>229</v>
      </c>
      <c r="C8" s="100"/>
      <c r="D8" s="418" t="s">
        <v>66</v>
      </c>
      <c r="E8" s="418"/>
      <c r="F8" s="418"/>
      <c r="G8" s="418"/>
      <c r="H8" s="418"/>
      <c r="I8" s="418"/>
      <c r="J8" s="418"/>
      <c r="K8" s="32"/>
      <c r="L8" s="32"/>
    </row>
    <row r="9" spans="1:12" ht="18.75">
      <c r="A9" s="1"/>
      <c r="B9" s="101" t="s">
        <v>40</v>
      </c>
      <c r="C9" s="102"/>
      <c r="D9" s="103" t="s">
        <v>41</v>
      </c>
      <c r="E9" s="103"/>
      <c r="F9" s="103"/>
      <c r="G9" s="103"/>
      <c r="H9" s="103"/>
      <c r="I9" s="103"/>
      <c r="J9" s="103"/>
      <c r="K9" s="31"/>
      <c r="L9" s="31"/>
    </row>
    <row r="10" spans="1:12" ht="18.75">
      <c r="A10" s="1"/>
      <c r="B10" s="4"/>
      <c r="C10" s="2"/>
      <c r="D10" s="2"/>
      <c r="E10" s="2"/>
      <c r="F10" s="2"/>
      <c r="G10" s="2"/>
      <c r="H10" s="2"/>
      <c r="I10" s="2"/>
      <c r="J10" s="2"/>
      <c r="K10" s="24"/>
      <c r="L10" s="24"/>
    </row>
    <row r="11" spans="1:12" ht="15.75" customHeight="1">
      <c r="A11" s="67" t="s">
        <v>68</v>
      </c>
      <c r="B11" s="104" t="s">
        <v>230</v>
      </c>
      <c r="C11" s="100"/>
      <c r="D11" s="419" t="s">
        <v>66</v>
      </c>
      <c r="E11" s="419"/>
      <c r="F11" s="419"/>
      <c r="G11" s="419"/>
      <c r="H11" s="419"/>
      <c r="I11" s="419"/>
      <c r="J11" s="419"/>
      <c r="K11" s="33"/>
      <c r="L11" s="33"/>
    </row>
    <row r="12" spans="1:12" ht="18.75">
      <c r="A12" s="1"/>
      <c r="B12" s="105" t="s">
        <v>40</v>
      </c>
      <c r="C12" s="102"/>
      <c r="D12" s="103" t="s">
        <v>42</v>
      </c>
      <c r="E12" s="103"/>
      <c r="F12" s="103"/>
      <c r="G12" s="103"/>
      <c r="H12" s="103"/>
      <c r="I12" s="103"/>
      <c r="J12" s="103"/>
      <c r="K12" s="31"/>
      <c r="L12" s="31"/>
    </row>
    <row r="13" spans="1:12" ht="18.75">
      <c r="A13" s="1"/>
      <c r="B13" s="4"/>
      <c r="C13" s="2"/>
      <c r="D13" s="2"/>
      <c r="E13" s="2"/>
      <c r="F13" s="2"/>
      <c r="G13" s="2"/>
      <c r="H13" s="2"/>
      <c r="I13" s="2"/>
      <c r="J13" s="2"/>
      <c r="K13" s="24"/>
      <c r="L13" s="24"/>
    </row>
    <row r="14" spans="1:13" ht="36.75" customHeight="1">
      <c r="A14" s="67" t="s">
        <v>69</v>
      </c>
      <c r="B14" s="141" t="s">
        <v>231</v>
      </c>
      <c r="C14" s="100"/>
      <c r="D14" s="141" t="s">
        <v>113</v>
      </c>
      <c r="E14" s="421" t="s">
        <v>114</v>
      </c>
      <c r="F14" s="421"/>
      <c r="G14" s="421"/>
      <c r="H14" s="421"/>
      <c r="I14" s="421"/>
      <c r="J14" s="421"/>
      <c r="K14" s="421"/>
      <c r="L14" s="142"/>
      <c r="M14" s="142"/>
    </row>
    <row r="15" spans="2:12" ht="21.75">
      <c r="B15" s="105" t="s">
        <v>40</v>
      </c>
      <c r="C15" s="102"/>
      <c r="D15" s="10" t="s">
        <v>89</v>
      </c>
      <c r="E15" s="106"/>
      <c r="F15" s="103" t="s">
        <v>44</v>
      </c>
      <c r="G15" s="103"/>
      <c r="H15" s="103"/>
      <c r="I15" s="103"/>
      <c r="J15" s="103"/>
      <c r="K15" s="31"/>
      <c r="L15" s="31"/>
    </row>
    <row r="16" spans="2:10" ht="18.75">
      <c r="B16" s="2"/>
      <c r="C16" s="2"/>
      <c r="D16" s="2"/>
      <c r="E16" s="2"/>
      <c r="F16" s="2"/>
      <c r="G16" s="2"/>
      <c r="H16" s="2"/>
      <c r="I16" s="2"/>
      <c r="J16" s="2"/>
    </row>
    <row r="17" spans="1:6" ht="15.75">
      <c r="A17" s="30" t="s">
        <v>76</v>
      </c>
      <c r="B17" s="6" t="s">
        <v>75</v>
      </c>
      <c r="C17" s="18"/>
      <c r="D17" s="18"/>
      <c r="E17" s="18"/>
      <c r="F17" s="18"/>
    </row>
    <row r="18" spans="3:10" ht="12.75">
      <c r="C18" s="40" t="s">
        <v>54</v>
      </c>
      <c r="J18" s="1" t="s">
        <v>1</v>
      </c>
    </row>
    <row r="19" spans="2:10" ht="27" customHeight="1">
      <c r="B19" s="420" t="s">
        <v>2</v>
      </c>
      <c r="C19" s="420"/>
      <c r="D19" s="420"/>
      <c r="E19" s="420" t="s">
        <v>3</v>
      </c>
      <c r="F19" s="420"/>
      <c r="G19" s="420"/>
      <c r="H19" s="361" t="s">
        <v>4</v>
      </c>
      <c r="I19" s="361"/>
      <c r="J19" s="361"/>
    </row>
    <row r="20" spans="2:10" ht="33" customHeight="1">
      <c r="B20" s="123" t="s">
        <v>5</v>
      </c>
      <c r="C20" s="123" t="s">
        <v>6</v>
      </c>
      <c r="D20" s="123" t="s">
        <v>7</v>
      </c>
      <c r="E20" s="123" t="s">
        <v>5</v>
      </c>
      <c r="F20" s="123" t="s">
        <v>6</v>
      </c>
      <c r="G20" s="123" t="s">
        <v>7</v>
      </c>
      <c r="H20" s="21" t="s">
        <v>5</v>
      </c>
      <c r="I20" s="21" t="s">
        <v>6</v>
      </c>
      <c r="J20" s="21" t="s">
        <v>7</v>
      </c>
    </row>
    <row r="21" spans="2:10" ht="15">
      <c r="B21" s="110">
        <v>1</v>
      </c>
      <c r="C21" s="110">
        <v>2</v>
      </c>
      <c r="D21" s="110">
        <v>3</v>
      </c>
      <c r="E21" s="110">
        <v>4</v>
      </c>
      <c r="F21" s="110">
        <v>5</v>
      </c>
      <c r="G21" s="110">
        <v>6</v>
      </c>
      <c r="H21" s="9">
        <v>7</v>
      </c>
      <c r="I21" s="9">
        <v>8</v>
      </c>
      <c r="J21" s="9">
        <v>9</v>
      </c>
    </row>
    <row r="22" spans="2:10" ht="22.5" customHeight="1">
      <c r="B22" s="118">
        <v>26432.019</v>
      </c>
      <c r="C22" s="118">
        <f>368.2+350+10.5+18</f>
        <v>746.7</v>
      </c>
      <c r="D22" s="118">
        <f>B22+C22</f>
        <v>27178.719</v>
      </c>
      <c r="E22" s="118">
        <v>26141.087</v>
      </c>
      <c r="F22" s="118">
        <f>607.101+376.93</f>
        <v>984.031</v>
      </c>
      <c r="G22" s="119">
        <f>E22+F22</f>
        <v>27125.118</v>
      </c>
      <c r="H22" s="118">
        <f>B22-E22</f>
        <v>290.9320000000007</v>
      </c>
      <c r="I22" s="118">
        <f>C22-F22</f>
        <v>-237.3309999999999</v>
      </c>
      <c r="J22" s="118">
        <f>H22+I22</f>
        <v>53.601000000000795</v>
      </c>
    </row>
    <row r="23" spans="2:10" ht="15" hidden="1">
      <c r="B23" s="37"/>
      <c r="C23" s="37"/>
      <c r="D23" s="37"/>
      <c r="E23" s="37"/>
      <c r="F23" s="37"/>
      <c r="G23" s="107"/>
      <c r="H23" s="37"/>
      <c r="I23" s="37"/>
      <c r="J23" s="37"/>
    </row>
    <row r="24" spans="2:10" ht="15.75" customHeight="1">
      <c r="B24" s="36"/>
      <c r="C24" s="40" t="s">
        <v>53</v>
      </c>
      <c r="D24" s="36"/>
      <c r="E24" s="36"/>
      <c r="F24" s="40" t="s">
        <v>51</v>
      </c>
      <c r="G24" s="40" t="s">
        <v>52</v>
      </c>
      <c r="H24" s="36"/>
      <c r="I24" s="36"/>
      <c r="J24" s="36"/>
    </row>
    <row r="25" spans="2:10" ht="12.75" hidden="1">
      <c r="B25" s="36"/>
      <c r="C25" s="36"/>
      <c r="D25" s="36"/>
      <c r="E25" s="36"/>
      <c r="F25" s="36"/>
      <c r="G25" s="36"/>
      <c r="H25" s="36"/>
      <c r="I25" s="36"/>
      <c r="J25" s="36"/>
    </row>
    <row r="26" spans="2:10" ht="12.75" hidden="1"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3.25" customHeight="1">
      <c r="A27" s="69" t="s">
        <v>77</v>
      </c>
      <c r="B27" s="108" t="s">
        <v>78</v>
      </c>
      <c r="C27" s="108"/>
      <c r="D27" s="108"/>
      <c r="E27" s="108"/>
      <c r="F27" s="108"/>
      <c r="G27" s="108"/>
      <c r="H27" s="36"/>
      <c r="I27" s="36"/>
      <c r="J27" s="36"/>
    </row>
    <row r="28" spans="2:13" ht="15">
      <c r="B28" s="36"/>
      <c r="C28" s="36"/>
      <c r="D28" s="36"/>
      <c r="E28" s="36"/>
      <c r="F28" s="36"/>
      <c r="G28" s="36"/>
      <c r="H28" s="36"/>
      <c r="I28" s="36"/>
      <c r="J28" s="36"/>
      <c r="M28" s="5" t="s">
        <v>1</v>
      </c>
    </row>
    <row r="29" spans="1:14" ht="39.75" customHeight="1">
      <c r="A29" s="408" t="s">
        <v>8</v>
      </c>
      <c r="B29" s="438" t="s">
        <v>9</v>
      </c>
      <c r="C29" s="438" t="s">
        <v>70</v>
      </c>
      <c r="D29" s="438" t="s">
        <v>47</v>
      </c>
      <c r="E29" s="423" t="s">
        <v>10</v>
      </c>
      <c r="F29" s="436"/>
      <c r="G29" s="437"/>
      <c r="H29" s="423" t="s">
        <v>11</v>
      </c>
      <c r="I29" s="424"/>
      <c r="J29" s="425"/>
      <c r="K29" s="391" t="s">
        <v>4</v>
      </c>
      <c r="L29" s="392"/>
      <c r="M29" s="393"/>
      <c r="N29" s="450" t="s">
        <v>238</v>
      </c>
    </row>
    <row r="30" spans="1:14" ht="32.25" customHeight="1">
      <c r="A30" s="409"/>
      <c r="B30" s="439"/>
      <c r="C30" s="439"/>
      <c r="D30" s="439"/>
      <c r="E30" s="109" t="s">
        <v>5</v>
      </c>
      <c r="F30" s="109" t="s">
        <v>6</v>
      </c>
      <c r="G30" s="109" t="s">
        <v>7</v>
      </c>
      <c r="H30" s="109" t="s">
        <v>5</v>
      </c>
      <c r="I30" s="109" t="s">
        <v>6</v>
      </c>
      <c r="J30" s="109" t="s">
        <v>7</v>
      </c>
      <c r="K30" s="12" t="s">
        <v>5</v>
      </c>
      <c r="L30" s="12" t="s">
        <v>6</v>
      </c>
      <c r="M30" s="12" t="s">
        <v>7</v>
      </c>
      <c r="N30" s="451"/>
    </row>
    <row r="31" spans="1:14" ht="15">
      <c r="A31" s="11">
        <v>1</v>
      </c>
      <c r="B31" s="110">
        <v>2</v>
      </c>
      <c r="C31" s="110">
        <v>3</v>
      </c>
      <c r="D31" s="111">
        <v>4</v>
      </c>
      <c r="E31" s="111">
        <v>5</v>
      </c>
      <c r="F31" s="111">
        <v>6</v>
      </c>
      <c r="G31" s="111">
        <v>7</v>
      </c>
      <c r="H31" s="111">
        <v>8</v>
      </c>
      <c r="I31" s="111">
        <v>9</v>
      </c>
      <c r="J31" s="111">
        <v>10</v>
      </c>
      <c r="K31" s="11">
        <v>11</v>
      </c>
      <c r="L31" s="11">
        <v>12</v>
      </c>
      <c r="M31" s="11">
        <v>13</v>
      </c>
      <c r="N31" s="187">
        <v>14</v>
      </c>
    </row>
    <row r="32" spans="1:14" ht="16.5" customHeight="1">
      <c r="A32" s="9"/>
      <c r="B32" s="110"/>
      <c r="C32" s="110"/>
      <c r="D32" s="112" t="s">
        <v>103</v>
      </c>
      <c r="E32" s="110"/>
      <c r="F32" s="110"/>
      <c r="G32" s="110"/>
      <c r="H32" s="110"/>
      <c r="I32" s="110"/>
      <c r="J32" s="110"/>
      <c r="K32" s="9"/>
      <c r="L32" s="9"/>
      <c r="M32" s="9"/>
      <c r="N32" s="7"/>
    </row>
    <row r="33" spans="1:14" ht="15">
      <c r="A33" s="9"/>
      <c r="B33" s="110"/>
      <c r="C33" s="110"/>
      <c r="D33" s="112" t="s">
        <v>20</v>
      </c>
      <c r="E33" s="110"/>
      <c r="F33" s="110"/>
      <c r="G33" s="110"/>
      <c r="H33" s="110"/>
      <c r="I33" s="110"/>
      <c r="J33" s="110"/>
      <c r="K33" s="9"/>
      <c r="L33" s="9"/>
      <c r="M33" s="9"/>
      <c r="N33" s="7"/>
    </row>
    <row r="34" spans="1:14" ht="75.75" customHeight="1">
      <c r="A34" s="12">
        <v>1</v>
      </c>
      <c r="B34" s="184" t="s">
        <v>231</v>
      </c>
      <c r="C34" s="75" t="s">
        <v>113</v>
      </c>
      <c r="D34" s="98" t="s">
        <v>127</v>
      </c>
      <c r="E34" s="48">
        <f>E40-E38-E35</f>
        <v>26432.019</v>
      </c>
      <c r="F34" s="48">
        <f>F40-F36-F35</f>
        <v>368.20000000000005</v>
      </c>
      <c r="G34" s="49">
        <f>E34+F34</f>
        <v>26800.219</v>
      </c>
      <c r="H34" s="49">
        <f>E22-H35</f>
        <v>26141.087</v>
      </c>
      <c r="I34" s="48">
        <f>I40-I36-I35</f>
        <v>607.1009999999999</v>
      </c>
      <c r="J34" s="49">
        <f>H34+I34</f>
        <v>26748.188</v>
      </c>
      <c r="K34" s="50">
        <f aca="true" t="shared" si="0" ref="K34:L39">E34-H34</f>
        <v>290.9320000000007</v>
      </c>
      <c r="L34" s="50">
        <f>F34-I34</f>
        <v>-238.90099999999984</v>
      </c>
      <c r="M34" s="50">
        <f>K34+L34</f>
        <v>52.03100000000086</v>
      </c>
      <c r="N34" s="188" t="s">
        <v>267</v>
      </c>
    </row>
    <row r="35" spans="1:18" ht="120.75" customHeight="1">
      <c r="A35" s="12">
        <v>2</v>
      </c>
      <c r="B35" s="184" t="s">
        <v>231</v>
      </c>
      <c r="C35" s="75" t="s">
        <v>113</v>
      </c>
      <c r="D35" s="170" t="s">
        <v>221</v>
      </c>
      <c r="E35" s="20"/>
      <c r="F35" s="48">
        <f>60+10.5+18</f>
        <v>88.5</v>
      </c>
      <c r="G35" s="49">
        <f>E35+F35</f>
        <v>88.5</v>
      </c>
      <c r="H35" s="20"/>
      <c r="I35" s="20">
        <f>60+10.5+18</f>
        <v>88.5</v>
      </c>
      <c r="J35" s="20">
        <f>H35+I35</f>
        <v>88.5</v>
      </c>
      <c r="K35" s="49">
        <f t="shared" si="0"/>
        <v>0</v>
      </c>
      <c r="L35" s="49">
        <f t="shared" si="0"/>
        <v>0</v>
      </c>
      <c r="M35" s="49">
        <f>K35+L35</f>
        <v>0</v>
      </c>
      <c r="N35" s="186"/>
      <c r="O35" s="171"/>
      <c r="P35" s="171"/>
      <c r="Q35" s="171"/>
      <c r="R35" s="171"/>
    </row>
    <row r="36" spans="1:18" ht="93" customHeight="1">
      <c r="A36" s="12">
        <v>3</v>
      </c>
      <c r="B36" s="184" t="s">
        <v>231</v>
      </c>
      <c r="C36" s="75" t="s">
        <v>113</v>
      </c>
      <c r="D36" s="170" t="s">
        <v>220</v>
      </c>
      <c r="E36" s="20"/>
      <c r="F36" s="48">
        <v>290</v>
      </c>
      <c r="G36" s="49">
        <f>E36+F36</f>
        <v>290</v>
      </c>
      <c r="H36" s="20"/>
      <c r="I36" s="20">
        <v>288.43</v>
      </c>
      <c r="J36" s="20">
        <f>H36+I36</f>
        <v>288.43</v>
      </c>
      <c r="K36" s="49"/>
      <c r="L36" s="49">
        <f t="shared" si="0"/>
        <v>1.5699999999999932</v>
      </c>
      <c r="M36" s="49">
        <f>K36+L36</f>
        <v>1.5699999999999932</v>
      </c>
      <c r="N36" s="186"/>
      <c r="O36" s="171"/>
      <c r="P36" s="171"/>
      <c r="Q36" s="171"/>
      <c r="R36" s="171"/>
    </row>
    <row r="37" spans="1:14" ht="16.5" customHeight="1">
      <c r="A37" s="9"/>
      <c r="B37" s="34"/>
      <c r="C37" s="75"/>
      <c r="D37" s="113" t="s">
        <v>27</v>
      </c>
      <c r="E37" s="20"/>
      <c r="F37" s="48"/>
      <c r="G37" s="49"/>
      <c r="H37" s="20"/>
      <c r="I37" s="20"/>
      <c r="J37" s="20"/>
      <c r="K37" s="49"/>
      <c r="L37" s="49"/>
      <c r="M37" s="49"/>
      <c r="N37" s="7"/>
    </row>
    <row r="38" spans="1:15" ht="19.5" customHeight="1" hidden="1">
      <c r="A38" s="9">
        <v>3</v>
      </c>
      <c r="B38" s="75" t="s">
        <v>112</v>
      </c>
      <c r="C38" s="75" t="s">
        <v>113</v>
      </c>
      <c r="D38" s="98" t="s">
        <v>45</v>
      </c>
      <c r="E38" s="49">
        <v>0</v>
      </c>
      <c r="F38" s="48"/>
      <c r="G38" s="49">
        <f>E38+F38</f>
        <v>0</v>
      </c>
      <c r="H38" s="49"/>
      <c r="I38" s="49"/>
      <c r="J38" s="49">
        <f>H38+I38</f>
        <v>0</v>
      </c>
      <c r="K38" s="50">
        <f t="shared" si="0"/>
        <v>0</v>
      </c>
      <c r="L38" s="50">
        <f t="shared" si="0"/>
        <v>0</v>
      </c>
      <c r="M38" s="50">
        <f>K38+L38</f>
        <v>0</v>
      </c>
      <c r="N38" s="7"/>
      <c r="O38" s="47" t="s">
        <v>55</v>
      </c>
    </row>
    <row r="39" spans="1:15" ht="19.5" customHeight="1" hidden="1">
      <c r="A39" s="9"/>
      <c r="B39" s="75" t="s">
        <v>112</v>
      </c>
      <c r="C39" s="75" t="s">
        <v>113</v>
      </c>
      <c r="D39" s="120" t="s">
        <v>93</v>
      </c>
      <c r="E39" s="49">
        <v>0</v>
      </c>
      <c r="F39" s="48"/>
      <c r="G39" s="49">
        <f>E39+F39</f>
        <v>0</v>
      </c>
      <c r="H39" s="49"/>
      <c r="I39" s="49"/>
      <c r="J39" s="49">
        <f>H39+I39</f>
        <v>0</v>
      </c>
      <c r="K39" s="50"/>
      <c r="L39" s="50">
        <f t="shared" si="0"/>
        <v>0</v>
      </c>
      <c r="M39" s="50">
        <f>K39+L39</f>
        <v>0</v>
      </c>
      <c r="N39" s="7"/>
      <c r="O39" s="47"/>
    </row>
    <row r="40" spans="1:14" ht="23.25" customHeight="1">
      <c r="A40" s="19"/>
      <c r="B40" s="75"/>
      <c r="C40" s="114"/>
      <c r="D40" s="97" t="s">
        <v>13</v>
      </c>
      <c r="E40" s="49">
        <f>B22</f>
        <v>26432.019</v>
      </c>
      <c r="F40" s="49">
        <f>C22</f>
        <v>746.7</v>
      </c>
      <c r="G40" s="49">
        <f>G34+G35+G36</f>
        <v>27178.719</v>
      </c>
      <c r="H40" s="49">
        <f>H34+H35+H38+H39</f>
        <v>26141.087</v>
      </c>
      <c r="I40" s="49">
        <f>F22</f>
        <v>984.031</v>
      </c>
      <c r="J40" s="49">
        <f>J34+J35+J36</f>
        <v>27125.118</v>
      </c>
      <c r="K40" s="50">
        <f>K34+K35+K38</f>
        <v>290.9320000000007</v>
      </c>
      <c r="L40" s="50">
        <f>L34+L35+L36</f>
        <v>-237.33099999999985</v>
      </c>
      <c r="M40" s="49">
        <f>M34+M35+M36</f>
        <v>53.60100000000085</v>
      </c>
      <c r="N40" s="7"/>
    </row>
    <row r="41" spans="2:10" ht="12.75">
      <c r="B41" s="36"/>
      <c r="C41" s="36"/>
      <c r="D41" s="36"/>
      <c r="E41" s="36"/>
      <c r="F41" s="36"/>
      <c r="G41" s="36"/>
      <c r="H41" s="36"/>
      <c r="I41" s="36"/>
      <c r="J41" s="36"/>
    </row>
    <row r="42" spans="1:8" ht="21" customHeight="1">
      <c r="A42" s="6" t="s">
        <v>80</v>
      </c>
      <c r="B42" s="6" t="s">
        <v>79</v>
      </c>
      <c r="C42" s="25"/>
      <c r="D42" s="25"/>
      <c r="E42" s="25"/>
      <c r="F42" s="25"/>
      <c r="G42" s="25"/>
      <c r="H42" s="25"/>
    </row>
    <row r="43" ht="15.75">
      <c r="K43" s="68" t="s">
        <v>1</v>
      </c>
    </row>
    <row r="44" spans="2:12" ht="15" customHeight="1">
      <c r="B44" s="355" t="s">
        <v>71</v>
      </c>
      <c r="C44" s="355" t="s">
        <v>10</v>
      </c>
      <c r="D44" s="355"/>
      <c r="E44" s="355"/>
      <c r="F44" s="355" t="s">
        <v>11</v>
      </c>
      <c r="G44" s="355"/>
      <c r="H44" s="355"/>
      <c r="I44" s="355" t="s">
        <v>4</v>
      </c>
      <c r="J44" s="355"/>
      <c r="K44" s="355"/>
      <c r="L44" s="452" t="s">
        <v>239</v>
      </c>
    </row>
    <row r="45" spans="2:12" ht="10.5" customHeight="1"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453"/>
    </row>
    <row r="46" spans="2:12" ht="12.75" customHeight="1" hidden="1"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453"/>
    </row>
    <row r="47" spans="2:12" ht="15" customHeight="1">
      <c r="B47" s="355"/>
      <c r="C47" s="355" t="s">
        <v>5</v>
      </c>
      <c r="D47" s="355" t="s">
        <v>6</v>
      </c>
      <c r="E47" s="355" t="s">
        <v>7</v>
      </c>
      <c r="F47" s="355" t="s">
        <v>5</v>
      </c>
      <c r="G47" s="355" t="s">
        <v>6</v>
      </c>
      <c r="H47" s="355" t="s">
        <v>7</v>
      </c>
      <c r="I47" s="355" t="s">
        <v>5</v>
      </c>
      <c r="J47" s="355" t="s">
        <v>6</v>
      </c>
      <c r="K47" s="355" t="s">
        <v>7</v>
      </c>
      <c r="L47" s="453"/>
    </row>
    <row r="48" spans="2:12" ht="20.25" customHeight="1"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454"/>
    </row>
    <row r="49" spans="2:12" ht="15">
      <c r="B49" s="12">
        <v>1</v>
      </c>
      <c r="C49" s="12">
        <v>2</v>
      </c>
      <c r="D49" s="12">
        <v>3</v>
      </c>
      <c r="E49" s="12">
        <v>4</v>
      </c>
      <c r="F49" s="12">
        <v>5</v>
      </c>
      <c r="G49" s="12">
        <v>6</v>
      </c>
      <c r="H49" s="12">
        <v>7</v>
      </c>
      <c r="I49" s="12">
        <v>8</v>
      </c>
      <c r="J49" s="12">
        <v>9</v>
      </c>
      <c r="K49" s="12">
        <v>10</v>
      </c>
      <c r="L49" s="64">
        <v>11</v>
      </c>
    </row>
    <row r="50" spans="2:12" ht="45">
      <c r="B50" s="8" t="s">
        <v>72</v>
      </c>
      <c r="C50" s="11"/>
      <c r="D50" s="11"/>
      <c r="E50" s="11"/>
      <c r="F50" s="11"/>
      <c r="G50" s="11"/>
      <c r="H50" s="11"/>
      <c r="I50" s="11"/>
      <c r="J50" s="11"/>
      <c r="K50" s="11"/>
      <c r="L50" s="7"/>
    </row>
    <row r="51" spans="2:12" ht="15">
      <c r="B51" s="8" t="s">
        <v>14</v>
      </c>
      <c r="C51" s="9"/>
      <c r="D51" s="9"/>
      <c r="E51" s="9"/>
      <c r="F51" s="9"/>
      <c r="G51" s="9"/>
      <c r="H51" s="9"/>
      <c r="I51" s="9"/>
      <c r="J51" s="9"/>
      <c r="K51" s="9"/>
      <c r="L51" s="7"/>
    </row>
    <row r="52" spans="2:12" ht="15">
      <c r="B52" s="8" t="s">
        <v>15</v>
      </c>
      <c r="C52" s="9"/>
      <c r="D52" s="9"/>
      <c r="E52" s="9"/>
      <c r="F52" s="9"/>
      <c r="G52" s="9"/>
      <c r="H52" s="9"/>
      <c r="I52" s="9"/>
      <c r="J52" s="9"/>
      <c r="K52" s="9"/>
      <c r="L52" s="7"/>
    </row>
    <row r="53" spans="2:12" ht="15">
      <c r="B53" s="8" t="s">
        <v>12</v>
      </c>
      <c r="C53" s="9"/>
      <c r="D53" s="9"/>
      <c r="E53" s="9"/>
      <c r="F53" s="9"/>
      <c r="G53" s="9"/>
      <c r="H53" s="9"/>
      <c r="I53" s="9"/>
      <c r="J53" s="9"/>
      <c r="K53" s="9"/>
      <c r="L53" s="7"/>
    </row>
    <row r="54" spans="2:12" ht="15">
      <c r="B54" s="8" t="s">
        <v>13</v>
      </c>
      <c r="C54" s="9"/>
      <c r="D54" s="9"/>
      <c r="E54" s="9"/>
      <c r="F54" s="9"/>
      <c r="G54" s="9"/>
      <c r="H54" s="9"/>
      <c r="I54" s="9"/>
      <c r="J54" s="9"/>
      <c r="K54" s="9"/>
      <c r="L54" s="7"/>
    </row>
    <row r="55" ht="18.75">
      <c r="B55" s="2"/>
    </row>
    <row r="56" spans="1:7" ht="27" customHeight="1">
      <c r="A56" s="71" t="s">
        <v>82</v>
      </c>
      <c r="B56" s="71" t="s">
        <v>81</v>
      </c>
      <c r="C56" s="72"/>
      <c r="D56" s="72"/>
      <c r="E56" s="72"/>
      <c r="F56" s="72"/>
      <c r="G56" s="72"/>
    </row>
    <row r="58" spans="1:10" ht="60" customHeight="1">
      <c r="A58" s="408" t="s">
        <v>8</v>
      </c>
      <c r="B58" s="355" t="s">
        <v>9</v>
      </c>
      <c r="C58" s="355" t="s">
        <v>16</v>
      </c>
      <c r="D58" s="355"/>
      <c r="E58" s="355"/>
      <c r="F58" s="355" t="s">
        <v>17</v>
      </c>
      <c r="G58" s="355" t="s">
        <v>18</v>
      </c>
      <c r="H58" s="417" t="s">
        <v>10</v>
      </c>
      <c r="I58" s="417" t="s">
        <v>19</v>
      </c>
      <c r="J58" s="355" t="s">
        <v>4</v>
      </c>
    </row>
    <row r="59" spans="1:10" ht="15.75" customHeight="1">
      <c r="A59" s="409"/>
      <c r="B59" s="355"/>
      <c r="C59" s="355"/>
      <c r="D59" s="355"/>
      <c r="E59" s="355"/>
      <c r="F59" s="355"/>
      <c r="G59" s="355"/>
      <c r="H59" s="417"/>
      <c r="I59" s="417"/>
      <c r="J59" s="355"/>
    </row>
    <row r="60" spans="1:10" ht="15">
      <c r="A60" s="64">
        <v>1</v>
      </c>
      <c r="B60" s="11">
        <v>2</v>
      </c>
      <c r="C60" s="412">
        <v>3</v>
      </c>
      <c r="D60" s="412"/>
      <c r="E60" s="412"/>
      <c r="F60" s="11">
        <v>4</v>
      </c>
      <c r="G60" s="11">
        <v>5</v>
      </c>
      <c r="H60" s="11">
        <v>6</v>
      </c>
      <c r="I60" s="11">
        <v>7</v>
      </c>
      <c r="J60" s="11">
        <v>8</v>
      </c>
    </row>
    <row r="61" spans="1:10" ht="14.25" customHeight="1">
      <c r="A61" s="7"/>
      <c r="B61" s="57"/>
      <c r="C61" s="413" t="s">
        <v>103</v>
      </c>
      <c r="D61" s="413"/>
      <c r="E61" s="413"/>
      <c r="F61" s="57"/>
      <c r="G61" s="57"/>
      <c r="H61" s="57"/>
      <c r="I61" s="57"/>
      <c r="J61" s="57"/>
    </row>
    <row r="62" spans="1:10" ht="20.25" customHeight="1">
      <c r="A62" s="7"/>
      <c r="B62" s="115" t="s">
        <v>20</v>
      </c>
      <c r="C62" s="414" t="s">
        <v>228</v>
      </c>
      <c r="D62" s="415"/>
      <c r="E62" s="415"/>
      <c r="F62" s="415"/>
      <c r="G62" s="415"/>
      <c r="H62" s="415"/>
      <c r="I62" s="415"/>
      <c r="J62" s="416"/>
    </row>
    <row r="63" spans="1:10" ht="15.75">
      <c r="A63" s="64">
        <v>1</v>
      </c>
      <c r="B63" s="184" t="s">
        <v>231</v>
      </c>
      <c r="C63" s="410" t="s">
        <v>21</v>
      </c>
      <c r="D63" s="411"/>
      <c r="E63" s="86"/>
      <c r="F63" s="8"/>
      <c r="G63" s="8"/>
      <c r="H63" s="35"/>
      <c r="I63" s="27"/>
      <c r="J63" s="35"/>
    </row>
    <row r="64" spans="1:10" ht="22.5" customHeight="1">
      <c r="A64" s="64"/>
      <c r="B64" s="11"/>
      <c r="C64" s="385" t="s">
        <v>115</v>
      </c>
      <c r="D64" s="386"/>
      <c r="E64" s="387"/>
      <c r="F64" s="80" t="s">
        <v>22</v>
      </c>
      <c r="G64" s="143" t="s">
        <v>23</v>
      </c>
      <c r="H64" s="27">
        <f>SUM(H65:H70)</f>
        <v>7</v>
      </c>
      <c r="I64" s="27">
        <f>SUM(I65:I70)</f>
        <v>7</v>
      </c>
      <c r="J64" s="132"/>
    </row>
    <row r="65" spans="1:10" ht="28.5" customHeight="1">
      <c r="A65" s="64"/>
      <c r="B65" s="11"/>
      <c r="C65" s="385" t="s">
        <v>116</v>
      </c>
      <c r="D65" s="386"/>
      <c r="E65" s="387"/>
      <c r="F65" s="80" t="s">
        <v>22</v>
      </c>
      <c r="G65" s="143" t="s">
        <v>23</v>
      </c>
      <c r="H65" s="132">
        <v>1</v>
      </c>
      <c r="I65" s="132">
        <f aca="true" t="shared" si="1" ref="I65:I70">H65</f>
        <v>1</v>
      </c>
      <c r="J65" s="132"/>
    </row>
    <row r="66" spans="1:10" ht="25.5" customHeight="1">
      <c r="A66" s="64"/>
      <c r="B66" s="11"/>
      <c r="C66" s="385" t="s">
        <v>117</v>
      </c>
      <c r="D66" s="386"/>
      <c r="E66" s="387"/>
      <c r="F66" s="80" t="s">
        <v>22</v>
      </c>
      <c r="G66" s="143" t="s">
        <v>23</v>
      </c>
      <c r="H66" s="132">
        <v>1</v>
      </c>
      <c r="I66" s="132">
        <f t="shared" si="1"/>
        <v>1</v>
      </c>
      <c r="J66" s="132"/>
    </row>
    <row r="67" spans="1:10" ht="30" customHeight="1">
      <c r="A67" s="64"/>
      <c r="B67" s="11"/>
      <c r="C67" s="385" t="s">
        <v>118</v>
      </c>
      <c r="D67" s="386"/>
      <c r="E67" s="387"/>
      <c r="F67" s="80" t="s">
        <v>22</v>
      </c>
      <c r="G67" s="143" t="s">
        <v>23</v>
      </c>
      <c r="H67" s="132">
        <v>1</v>
      </c>
      <c r="I67" s="132">
        <f t="shared" si="1"/>
        <v>1</v>
      </c>
      <c r="J67" s="132"/>
    </row>
    <row r="68" spans="1:10" ht="23.25" customHeight="1">
      <c r="A68" s="64"/>
      <c r="B68" s="11"/>
      <c r="C68" s="385" t="s">
        <v>241</v>
      </c>
      <c r="D68" s="386"/>
      <c r="E68" s="387"/>
      <c r="F68" s="80" t="s">
        <v>22</v>
      </c>
      <c r="G68" s="143" t="s">
        <v>23</v>
      </c>
      <c r="H68" s="132">
        <v>2</v>
      </c>
      <c r="I68" s="132">
        <f t="shared" si="1"/>
        <v>2</v>
      </c>
      <c r="J68" s="132"/>
    </row>
    <row r="69" spans="1:10" ht="20.25" customHeight="1">
      <c r="A69" s="64"/>
      <c r="B69" s="11"/>
      <c r="C69" s="385" t="s">
        <v>120</v>
      </c>
      <c r="D69" s="386"/>
      <c r="E69" s="387"/>
      <c r="F69" s="80" t="s">
        <v>22</v>
      </c>
      <c r="G69" s="143" t="s">
        <v>23</v>
      </c>
      <c r="H69" s="132">
        <v>1</v>
      </c>
      <c r="I69" s="132">
        <f t="shared" si="1"/>
        <v>1</v>
      </c>
      <c r="J69" s="132"/>
    </row>
    <row r="70" spans="1:10" ht="26.25" customHeight="1">
      <c r="A70" s="64"/>
      <c r="B70" s="11"/>
      <c r="C70" s="385" t="s">
        <v>121</v>
      </c>
      <c r="D70" s="386"/>
      <c r="E70" s="387"/>
      <c r="F70" s="80" t="s">
        <v>22</v>
      </c>
      <c r="G70" s="143" t="s">
        <v>23</v>
      </c>
      <c r="H70" s="132">
        <v>1</v>
      </c>
      <c r="I70" s="132">
        <f t="shared" si="1"/>
        <v>1</v>
      </c>
      <c r="J70" s="132"/>
    </row>
    <row r="71" spans="1:10" ht="30" customHeight="1">
      <c r="A71" s="64"/>
      <c r="B71" s="11"/>
      <c r="C71" s="385" t="s">
        <v>122</v>
      </c>
      <c r="D71" s="386"/>
      <c r="E71" s="387"/>
      <c r="F71" s="80" t="s">
        <v>22</v>
      </c>
      <c r="G71" s="129" t="s">
        <v>128</v>
      </c>
      <c r="H71" s="144">
        <v>95.34</v>
      </c>
      <c r="I71" s="144">
        <v>97.34</v>
      </c>
      <c r="J71" s="132">
        <f>H71-I71</f>
        <v>-2</v>
      </c>
    </row>
    <row r="72" spans="1:10" ht="40.5" customHeight="1">
      <c r="A72" s="64"/>
      <c r="B72" s="11"/>
      <c r="C72" s="385" t="s">
        <v>123</v>
      </c>
      <c r="D72" s="386"/>
      <c r="E72" s="387"/>
      <c r="F72" s="80" t="s">
        <v>22</v>
      </c>
      <c r="G72" s="129" t="s">
        <v>128</v>
      </c>
      <c r="H72" s="144">
        <v>64</v>
      </c>
      <c r="I72" s="144">
        <v>64</v>
      </c>
      <c r="J72" s="132">
        <f>H72-I72</f>
        <v>0</v>
      </c>
    </row>
    <row r="73" spans="1:10" ht="27" customHeight="1">
      <c r="A73" s="64"/>
      <c r="B73" s="11"/>
      <c r="C73" s="385" t="s">
        <v>124</v>
      </c>
      <c r="D73" s="386"/>
      <c r="E73" s="387"/>
      <c r="F73" s="80" t="s">
        <v>22</v>
      </c>
      <c r="G73" s="129" t="s">
        <v>128</v>
      </c>
      <c r="H73" s="144">
        <v>37.5</v>
      </c>
      <c r="I73" s="144">
        <v>35</v>
      </c>
      <c r="J73" s="132">
        <f>H73-I73</f>
        <v>2.5</v>
      </c>
    </row>
    <row r="74" spans="1:10" ht="27" customHeight="1">
      <c r="A74" s="64"/>
      <c r="B74" s="11"/>
      <c r="C74" s="385" t="s">
        <v>125</v>
      </c>
      <c r="D74" s="386"/>
      <c r="E74" s="387"/>
      <c r="F74" s="80" t="s">
        <v>22</v>
      </c>
      <c r="G74" s="129" t="s">
        <v>128</v>
      </c>
      <c r="H74" s="144">
        <v>77.3</v>
      </c>
      <c r="I74" s="144">
        <v>81.8</v>
      </c>
      <c r="J74" s="132">
        <f>H74-I74</f>
        <v>-4.5</v>
      </c>
    </row>
    <row r="75" spans="1:10" ht="32.25" customHeight="1">
      <c r="A75" s="64"/>
      <c r="B75" s="11"/>
      <c r="C75" s="385" t="s">
        <v>126</v>
      </c>
      <c r="D75" s="386"/>
      <c r="E75" s="387"/>
      <c r="F75" s="80" t="s">
        <v>22</v>
      </c>
      <c r="G75" s="129" t="s">
        <v>128</v>
      </c>
      <c r="H75" s="21" t="s">
        <v>144</v>
      </c>
      <c r="I75" s="137" t="s">
        <v>235</v>
      </c>
      <c r="J75" s="132">
        <v>-4</v>
      </c>
    </row>
    <row r="76" spans="1:10" ht="24" customHeight="1">
      <c r="A76" s="64"/>
      <c r="B76" s="185"/>
      <c r="C76" s="385" t="s">
        <v>234</v>
      </c>
      <c r="D76" s="386"/>
      <c r="E76" s="386"/>
      <c r="F76" s="386"/>
      <c r="G76" s="386"/>
      <c r="H76" s="386"/>
      <c r="I76" s="386"/>
      <c r="J76" s="387"/>
    </row>
    <row r="77" spans="1:10" ht="15.75" customHeight="1">
      <c r="A77" s="64">
        <v>2</v>
      </c>
      <c r="B77" s="184" t="s">
        <v>231</v>
      </c>
      <c r="C77" s="388" t="s">
        <v>232</v>
      </c>
      <c r="D77" s="389"/>
      <c r="E77" s="390"/>
      <c r="F77" s="8"/>
      <c r="G77" s="8"/>
      <c r="H77" s="8"/>
      <c r="I77" s="8"/>
      <c r="J77" s="8"/>
    </row>
    <row r="78" spans="1:10" ht="37.5" customHeight="1">
      <c r="A78" s="64"/>
      <c r="B78" s="130"/>
      <c r="C78" s="375" t="s">
        <v>129</v>
      </c>
      <c r="D78" s="376"/>
      <c r="E78" s="377"/>
      <c r="F78" s="80" t="s">
        <v>22</v>
      </c>
      <c r="G78" s="129" t="s">
        <v>240</v>
      </c>
      <c r="H78" s="140" t="s">
        <v>135</v>
      </c>
      <c r="I78" s="140" t="s">
        <v>135</v>
      </c>
      <c r="J78" s="8"/>
    </row>
    <row r="79" spans="1:10" ht="23.25" customHeight="1">
      <c r="A79" s="64"/>
      <c r="B79" s="130"/>
      <c r="C79" s="378" t="s">
        <v>116</v>
      </c>
      <c r="D79" s="379"/>
      <c r="E79" s="380"/>
      <c r="F79" s="80" t="s">
        <v>22</v>
      </c>
      <c r="G79" s="129" t="s">
        <v>240</v>
      </c>
      <c r="H79" s="140" t="s">
        <v>136</v>
      </c>
      <c r="I79" s="140" t="s">
        <v>136</v>
      </c>
      <c r="J79" s="8"/>
    </row>
    <row r="80" spans="1:10" ht="23.25" customHeight="1">
      <c r="A80" s="64"/>
      <c r="B80" s="130"/>
      <c r="C80" s="378" t="s">
        <v>117</v>
      </c>
      <c r="D80" s="379"/>
      <c r="E80" s="380"/>
      <c r="F80" s="80" t="s">
        <v>22</v>
      </c>
      <c r="G80" s="129" t="s">
        <v>240</v>
      </c>
      <c r="H80" s="140" t="s">
        <v>137</v>
      </c>
      <c r="I80" s="140" t="s">
        <v>137</v>
      </c>
      <c r="J80" s="8"/>
    </row>
    <row r="81" spans="1:10" ht="23.25" customHeight="1">
      <c r="A81" s="64"/>
      <c r="B81" s="130"/>
      <c r="C81" s="378" t="s">
        <v>118</v>
      </c>
      <c r="D81" s="379"/>
      <c r="E81" s="380"/>
      <c r="F81" s="80" t="s">
        <v>22</v>
      </c>
      <c r="G81" s="129" t="s">
        <v>240</v>
      </c>
      <c r="H81" s="140" t="s">
        <v>138</v>
      </c>
      <c r="I81" s="140" t="s">
        <v>138</v>
      </c>
      <c r="J81" s="8"/>
    </row>
    <row r="82" spans="1:10" ht="23.25" customHeight="1">
      <c r="A82" s="64"/>
      <c r="B82" s="130"/>
      <c r="C82" s="378" t="s">
        <v>241</v>
      </c>
      <c r="D82" s="379"/>
      <c r="E82" s="380"/>
      <c r="F82" s="80" t="s">
        <v>22</v>
      </c>
      <c r="G82" s="129" t="s">
        <v>240</v>
      </c>
      <c r="H82" s="140" t="s">
        <v>139</v>
      </c>
      <c r="I82" s="140" t="s">
        <v>139</v>
      </c>
      <c r="J82" s="8"/>
    </row>
    <row r="83" spans="1:10" ht="23.25" customHeight="1">
      <c r="A83" s="64"/>
      <c r="B83" s="130"/>
      <c r="C83" s="378" t="s">
        <v>120</v>
      </c>
      <c r="D83" s="379"/>
      <c r="E83" s="380"/>
      <c r="F83" s="80" t="s">
        <v>22</v>
      </c>
      <c r="G83" s="129" t="s">
        <v>240</v>
      </c>
      <c r="H83" s="140" t="s">
        <v>140</v>
      </c>
      <c r="I83" s="140" t="s">
        <v>140</v>
      </c>
      <c r="J83" s="8"/>
    </row>
    <row r="84" spans="1:10" ht="23.25" customHeight="1">
      <c r="A84" s="64"/>
      <c r="B84" s="130"/>
      <c r="C84" s="378" t="s">
        <v>121</v>
      </c>
      <c r="D84" s="379"/>
      <c r="E84" s="380"/>
      <c r="F84" s="80" t="s">
        <v>22</v>
      </c>
      <c r="G84" s="129" t="s">
        <v>240</v>
      </c>
      <c r="H84" s="140" t="s">
        <v>141</v>
      </c>
      <c r="I84" s="140" t="s">
        <v>141</v>
      </c>
      <c r="J84" s="8"/>
    </row>
    <row r="85" spans="1:10" ht="18" customHeight="1">
      <c r="A85" s="64"/>
      <c r="B85" s="130"/>
      <c r="C85" s="381" t="s">
        <v>130</v>
      </c>
      <c r="D85" s="382"/>
      <c r="E85" s="383"/>
      <c r="F85" s="80" t="s">
        <v>22</v>
      </c>
      <c r="G85" s="129"/>
      <c r="H85" s="140">
        <v>333</v>
      </c>
      <c r="I85" s="140">
        <v>333</v>
      </c>
      <c r="J85" s="132">
        <f aca="true" t="shared" si="2" ref="J85:J90">H85-I85</f>
        <v>0</v>
      </c>
    </row>
    <row r="86" spans="1:10" ht="21" customHeight="1">
      <c r="A86" s="64"/>
      <c r="B86" s="130"/>
      <c r="C86" s="378" t="s">
        <v>116</v>
      </c>
      <c r="D86" s="379"/>
      <c r="E86" s="380"/>
      <c r="F86" s="80" t="s">
        <v>22</v>
      </c>
      <c r="G86" s="129" t="s">
        <v>240</v>
      </c>
      <c r="H86" s="140">
        <v>81</v>
      </c>
      <c r="I86" s="140">
        <v>81</v>
      </c>
      <c r="J86" s="132">
        <f t="shared" si="2"/>
        <v>0</v>
      </c>
    </row>
    <row r="87" spans="1:10" ht="21" customHeight="1">
      <c r="A87" s="64"/>
      <c r="B87" s="130"/>
      <c r="C87" s="378" t="s">
        <v>117</v>
      </c>
      <c r="D87" s="379"/>
      <c r="E87" s="380"/>
      <c r="F87" s="80" t="s">
        <v>22</v>
      </c>
      <c r="G87" s="129" t="s">
        <v>240</v>
      </c>
      <c r="H87" s="140">
        <v>99</v>
      </c>
      <c r="I87" s="140">
        <v>99</v>
      </c>
      <c r="J87" s="132">
        <f t="shared" si="2"/>
        <v>0</v>
      </c>
    </row>
    <row r="88" spans="1:10" ht="32.25" customHeight="1">
      <c r="A88" s="64"/>
      <c r="B88" s="130"/>
      <c r="C88" s="378" t="s">
        <v>118</v>
      </c>
      <c r="D88" s="379"/>
      <c r="E88" s="380"/>
      <c r="F88" s="80" t="s">
        <v>22</v>
      </c>
      <c r="G88" s="129" t="s">
        <v>240</v>
      </c>
      <c r="H88" s="140">
        <v>63</v>
      </c>
      <c r="I88" s="140">
        <v>63</v>
      </c>
      <c r="J88" s="132">
        <f t="shared" si="2"/>
        <v>0</v>
      </c>
    </row>
    <row r="89" spans="1:10" ht="20.25" customHeight="1">
      <c r="A89" s="64"/>
      <c r="B89" s="130"/>
      <c r="C89" s="378" t="s">
        <v>241</v>
      </c>
      <c r="D89" s="379"/>
      <c r="E89" s="380"/>
      <c r="F89" s="80" t="s">
        <v>22</v>
      </c>
      <c r="G89" s="129" t="s">
        <v>240</v>
      </c>
      <c r="H89" s="140">
        <v>90</v>
      </c>
      <c r="I89" s="140">
        <v>90</v>
      </c>
      <c r="J89" s="132">
        <f t="shared" si="2"/>
        <v>0</v>
      </c>
    </row>
    <row r="90" spans="1:10" ht="20.25" customHeight="1">
      <c r="A90" s="64"/>
      <c r="B90" s="130"/>
      <c r="C90" s="381" t="s">
        <v>131</v>
      </c>
      <c r="D90" s="382"/>
      <c r="E90" s="383"/>
      <c r="F90" s="80" t="s">
        <v>22</v>
      </c>
      <c r="G90" s="129" t="s">
        <v>240</v>
      </c>
      <c r="H90" s="140">
        <v>327</v>
      </c>
      <c r="I90" s="140">
        <v>327</v>
      </c>
      <c r="J90" s="132">
        <f t="shared" si="2"/>
        <v>0</v>
      </c>
    </row>
    <row r="91" spans="1:10" ht="29.25" customHeight="1">
      <c r="A91" s="64"/>
      <c r="B91" s="130"/>
      <c r="C91" s="381" t="s">
        <v>132</v>
      </c>
      <c r="D91" s="382"/>
      <c r="E91" s="383"/>
      <c r="F91" s="80" t="s">
        <v>22</v>
      </c>
      <c r="G91" s="129" t="s">
        <v>240</v>
      </c>
      <c r="H91" s="140" t="s">
        <v>142</v>
      </c>
      <c r="I91" s="140" t="s">
        <v>142</v>
      </c>
      <c r="J91" s="8"/>
    </row>
    <row r="92" spans="1:10" ht="29.25" customHeight="1">
      <c r="A92" s="64"/>
      <c r="B92" s="130"/>
      <c r="C92" s="375" t="s">
        <v>133</v>
      </c>
      <c r="D92" s="376"/>
      <c r="E92" s="377"/>
      <c r="F92" s="80" t="s">
        <v>22</v>
      </c>
      <c r="G92" s="129" t="s">
        <v>240</v>
      </c>
      <c r="H92" s="140" t="s">
        <v>145</v>
      </c>
      <c r="I92" s="140" t="s">
        <v>143</v>
      </c>
      <c r="J92" s="8"/>
    </row>
    <row r="93" spans="1:10" ht="29.25" customHeight="1">
      <c r="A93" s="64"/>
      <c r="B93" s="130"/>
      <c r="C93" s="375" t="s">
        <v>134</v>
      </c>
      <c r="D93" s="376"/>
      <c r="E93" s="377"/>
      <c r="F93" s="80" t="s">
        <v>22</v>
      </c>
      <c r="G93" s="129" t="s">
        <v>240</v>
      </c>
      <c r="H93" s="140">
        <v>5093</v>
      </c>
      <c r="I93" s="140">
        <v>5093</v>
      </c>
      <c r="J93" s="132">
        <f>H93-I93</f>
        <v>0</v>
      </c>
    </row>
    <row r="94" spans="1:10" ht="29.25" customHeight="1">
      <c r="A94" s="64"/>
      <c r="B94" s="130"/>
      <c r="C94" s="375" t="s">
        <v>133</v>
      </c>
      <c r="D94" s="376"/>
      <c r="E94" s="377"/>
      <c r="F94" s="80" t="s">
        <v>22</v>
      </c>
      <c r="G94" s="129" t="s">
        <v>240</v>
      </c>
      <c r="H94" s="183">
        <v>910</v>
      </c>
      <c r="I94" s="183">
        <v>601</v>
      </c>
      <c r="J94" s="132">
        <f>H94-I94</f>
        <v>309</v>
      </c>
    </row>
    <row r="95" spans="1:10" ht="18" customHeight="1">
      <c r="A95" s="64"/>
      <c r="B95" s="130"/>
      <c r="C95" s="447" t="s">
        <v>236</v>
      </c>
      <c r="D95" s="448"/>
      <c r="E95" s="448"/>
      <c r="F95" s="448"/>
      <c r="G95" s="448"/>
      <c r="H95" s="448"/>
      <c r="I95" s="448"/>
      <c r="J95" s="449"/>
    </row>
    <row r="96" spans="1:10" ht="15.75">
      <c r="A96" s="64">
        <v>3</v>
      </c>
      <c r="B96" s="184" t="s">
        <v>231</v>
      </c>
      <c r="C96" s="351" t="s">
        <v>233</v>
      </c>
      <c r="D96" s="352"/>
      <c r="E96" s="86"/>
      <c r="F96" s="8"/>
      <c r="G96" s="8"/>
      <c r="H96" s="35"/>
      <c r="I96" s="35"/>
      <c r="J96" s="35"/>
    </row>
    <row r="97" spans="1:10" ht="24" customHeight="1">
      <c r="A97" s="64"/>
      <c r="B97" s="11"/>
      <c r="C97" s="375" t="s">
        <v>146</v>
      </c>
      <c r="D97" s="376"/>
      <c r="E97" s="377"/>
      <c r="F97" s="8" t="s">
        <v>109</v>
      </c>
      <c r="G97" s="129" t="s">
        <v>50</v>
      </c>
      <c r="H97" s="155" t="s">
        <v>159</v>
      </c>
      <c r="I97" s="153" t="s">
        <v>149</v>
      </c>
      <c r="J97" s="134"/>
    </row>
    <row r="98" spans="1:10" ht="24" customHeight="1">
      <c r="A98" s="64"/>
      <c r="B98" s="11"/>
      <c r="C98" s="378" t="s">
        <v>116</v>
      </c>
      <c r="D98" s="379"/>
      <c r="E98" s="380"/>
      <c r="F98" s="8"/>
      <c r="G98" s="129" t="s">
        <v>50</v>
      </c>
      <c r="H98" s="153" t="s">
        <v>150</v>
      </c>
      <c r="I98" s="153" t="s">
        <v>150</v>
      </c>
      <c r="J98" s="134"/>
    </row>
    <row r="99" spans="1:10" ht="24" customHeight="1">
      <c r="A99" s="64"/>
      <c r="B99" s="11"/>
      <c r="C99" s="378" t="s">
        <v>117</v>
      </c>
      <c r="D99" s="379"/>
      <c r="E99" s="380"/>
      <c r="F99" s="8"/>
      <c r="G99" s="129" t="s">
        <v>50</v>
      </c>
      <c r="H99" s="153" t="s">
        <v>151</v>
      </c>
      <c r="I99" s="153" t="s">
        <v>151</v>
      </c>
      <c r="J99" s="134"/>
    </row>
    <row r="100" spans="1:10" ht="28.5" customHeight="1">
      <c r="A100" s="64"/>
      <c r="B100" s="11"/>
      <c r="C100" s="378" t="s">
        <v>118</v>
      </c>
      <c r="D100" s="379"/>
      <c r="E100" s="380"/>
      <c r="F100" s="8"/>
      <c r="G100" s="129" t="s">
        <v>50</v>
      </c>
      <c r="H100" s="153" t="s">
        <v>152</v>
      </c>
      <c r="I100" s="153" t="s">
        <v>152</v>
      </c>
      <c r="J100" s="134"/>
    </row>
    <row r="101" spans="1:10" ht="24" customHeight="1">
      <c r="A101" s="64"/>
      <c r="B101" s="11"/>
      <c r="C101" s="378" t="s">
        <v>119</v>
      </c>
      <c r="D101" s="379"/>
      <c r="E101" s="380"/>
      <c r="F101" s="8"/>
      <c r="G101" s="129" t="s">
        <v>50</v>
      </c>
      <c r="H101" s="153" t="s">
        <v>153</v>
      </c>
      <c r="I101" s="153" t="s">
        <v>153</v>
      </c>
      <c r="J101" s="134"/>
    </row>
    <row r="102" spans="1:10" ht="24" customHeight="1">
      <c r="A102" s="64"/>
      <c r="B102" s="11"/>
      <c r="C102" s="378" t="s">
        <v>120</v>
      </c>
      <c r="D102" s="379"/>
      <c r="E102" s="380"/>
      <c r="F102" s="8"/>
      <c r="G102" s="129" t="s">
        <v>50</v>
      </c>
      <c r="H102" s="153" t="s">
        <v>154</v>
      </c>
      <c r="I102" s="153" t="s">
        <v>154</v>
      </c>
      <c r="J102" s="134"/>
    </row>
    <row r="103" spans="1:10" ht="24" customHeight="1">
      <c r="A103" s="64"/>
      <c r="B103" s="11"/>
      <c r="C103" s="378" t="s">
        <v>121</v>
      </c>
      <c r="D103" s="379"/>
      <c r="E103" s="380"/>
      <c r="F103" s="8"/>
      <c r="G103" s="129" t="s">
        <v>50</v>
      </c>
      <c r="H103" s="153" t="s">
        <v>155</v>
      </c>
      <c r="I103" s="153" t="s">
        <v>155</v>
      </c>
      <c r="J103" s="134"/>
    </row>
    <row r="104" spans="1:10" ht="24" customHeight="1">
      <c r="A104" s="64"/>
      <c r="B104" s="11"/>
      <c r="C104" s="375" t="s">
        <v>147</v>
      </c>
      <c r="D104" s="376"/>
      <c r="E104" s="377"/>
      <c r="F104" s="8"/>
      <c r="G104" s="129" t="s">
        <v>50</v>
      </c>
      <c r="H104" s="154" t="s">
        <v>156</v>
      </c>
      <c r="I104" s="154" t="s">
        <v>156</v>
      </c>
      <c r="J104" s="132">
        <f>H104-I104</f>
        <v>0</v>
      </c>
    </row>
    <row r="105" spans="1:10" ht="24" customHeight="1">
      <c r="A105" s="64"/>
      <c r="B105" s="11"/>
      <c r="C105" s="375" t="s">
        <v>148</v>
      </c>
      <c r="D105" s="376"/>
      <c r="E105" s="377"/>
      <c r="F105" s="8"/>
      <c r="G105" s="129" t="s">
        <v>50</v>
      </c>
      <c r="H105" s="182">
        <v>8822</v>
      </c>
      <c r="I105" s="154" t="s">
        <v>242</v>
      </c>
      <c r="J105" s="132">
        <f>H105-I105</f>
        <v>-5410</v>
      </c>
    </row>
    <row r="106" spans="1:10" ht="26.25" customHeight="1" hidden="1">
      <c r="A106" s="64"/>
      <c r="B106" s="11"/>
      <c r="C106" s="145"/>
      <c r="D106" s="146"/>
      <c r="E106" s="131"/>
      <c r="F106" s="8"/>
      <c r="G106" s="152"/>
      <c r="H106" s="134"/>
      <c r="I106" s="134"/>
      <c r="J106" s="134"/>
    </row>
    <row r="107" spans="1:10" ht="18.75" customHeight="1">
      <c r="A107" s="64"/>
      <c r="B107" s="11"/>
      <c r="C107" s="395" t="s">
        <v>237</v>
      </c>
      <c r="D107" s="396"/>
      <c r="E107" s="396"/>
      <c r="F107" s="396"/>
      <c r="G107" s="396"/>
      <c r="H107" s="396"/>
      <c r="I107" s="396"/>
      <c r="J107" s="397"/>
    </row>
    <row r="108" spans="1:10" ht="18.75" customHeight="1">
      <c r="A108" s="64"/>
      <c r="B108" s="11"/>
      <c r="C108" s="391"/>
      <c r="D108" s="392"/>
      <c r="E108" s="392"/>
      <c r="F108" s="392"/>
      <c r="G108" s="392"/>
      <c r="H108" s="392"/>
      <c r="I108" s="392"/>
      <c r="J108" s="393"/>
    </row>
    <row r="109" spans="1:10" ht="18.75" customHeight="1">
      <c r="A109" s="64">
        <v>4</v>
      </c>
      <c r="B109" s="130" t="s">
        <v>112</v>
      </c>
      <c r="C109" s="351" t="s">
        <v>110</v>
      </c>
      <c r="D109" s="352"/>
      <c r="E109" s="86"/>
      <c r="F109" s="8"/>
      <c r="G109" s="8"/>
      <c r="H109" s="35"/>
      <c r="I109" s="157"/>
      <c r="J109" s="35"/>
    </row>
    <row r="110" spans="1:10" ht="18" customHeight="1">
      <c r="A110" s="64"/>
      <c r="B110" s="130"/>
      <c r="C110" s="405" t="s">
        <v>157</v>
      </c>
      <c r="D110" s="406"/>
      <c r="E110" s="407"/>
      <c r="F110" s="9" t="s">
        <v>25</v>
      </c>
      <c r="G110" s="129" t="s">
        <v>50</v>
      </c>
      <c r="H110" s="157" t="s">
        <v>160</v>
      </c>
      <c r="I110" s="157" t="s">
        <v>160</v>
      </c>
      <c r="J110" s="35"/>
    </row>
    <row r="111" spans="1:10" ht="18" customHeight="1">
      <c r="A111" s="64"/>
      <c r="B111" s="130"/>
      <c r="C111" s="353" t="s">
        <v>116</v>
      </c>
      <c r="D111" s="345"/>
      <c r="E111" s="346"/>
      <c r="F111" s="9" t="s">
        <v>25</v>
      </c>
      <c r="G111" s="129" t="s">
        <v>50</v>
      </c>
      <c r="H111" s="158" t="s">
        <v>161</v>
      </c>
      <c r="I111" s="158" t="s">
        <v>161</v>
      </c>
      <c r="J111" s="35"/>
    </row>
    <row r="112" spans="1:10" ht="18" customHeight="1">
      <c r="A112" s="64"/>
      <c r="B112" s="130"/>
      <c r="C112" s="353" t="s">
        <v>117</v>
      </c>
      <c r="D112" s="345"/>
      <c r="E112" s="346"/>
      <c r="F112" s="9" t="s">
        <v>25</v>
      </c>
      <c r="G112" s="129" t="s">
        <v>50</v>
      </c>
      <c r="H112" s="158" t="s">
        <v>162</v>
      </c>
      <c r="I112" s="158" t="s">
        <v>162</v>
      </c>
      <c r="J112" s="35"/>
    </row>
    <row r="113" spans="1:10" ht="18" customHeight="1">
      <c r="A113" s="64"/>
      <c r="B113" s="130"/>
      <c r="C113" s="353" t="s">
        <v>118</v>
      </c>
      <c r="D113" s="345"/>
      <c r="E113" s="346"/>
      <c r="F113" s="9" t="s">
        <v>25</v>
      </c>
      <c r="G113" s="129" t="s">
        <v>50</v>
      </c>
      <c r="H113" s="158" t="s">
        <v>163</v>
      </c>
      <c r="I113" s="158" t="s">
        <v>163</v>
      </c>
      <c r="J113" s="35"/>
    </row>
    <row r="114" spans="1:10" ht="18" customHeight="1">
      <c r="A114" s="64"/>
      <c r="B114" s="130"/>
      <c r="C114" s="353" t="s">
        <v>119</v>
      </c>
      <c r="D114" s="345"/>
      <c r="E114" s="346"/>
      <c r="F114" s="9" t="s">
        <v>25</v>
      </c>
      <c r="G114" s="129" t="s">
        <v>50</v>
      </c>
      <c r="H114" s="158" t="s">
        <v>164</v>
      </c>
      <c r="I114" s="158" t="s">
        <v>164</v>
      </c>
      <c r="J114" s="35"/>
    </row>
    <row r="115" spans="1:10" ht="18" customHeight="1">
      <c r="A115" s="64"/>
      <c r="B115" s="130"/>
      <c r="C115" s="353" t="s">
        <v>158</v>
      </c>
      <c r="D115" s="345"/>
      <c r="E115" s="346"/>
      <c r="F115" s="9" t="s">
        <v>25</v>
      </c>
      <c r="G115" s="129" t="s">
        <v>50</v>
      </c>
      <c r="H115" s="158" t="s">
        <v>165</v>
      </c>
      <c r="I115" s="158" t="s">
        <v>165</v>
      </c>
      <c r="J115" s="35"/>
    </row>
    <row r="116" spans="1:10" ht="18" customHeight="1">
      <c r="A116" s="64"/>
      <c r="B116" s="130"/>
      <c r="C116" s="156"/>
      <c r="D116" s="159"/>
      <c r="E116" s="159"/>
      <c r="F116" s="150"/>
      <c r="G116" s="85"/>
      <c r="H116" s="135"/>
      <c r="I116" s="158"/>
      <c r="J116" s="136"/>
    </row>
    <row r="117" spans="1:10" ht="28.5" customHeight="1">
      <c r="A117" s="7"/>
      <c r="B117" s="11"/>
      <c r="C117" s="395" t="s">
        <v>24</v>
      </c>
      <c r="D117" s="396"/>
      <c r="E117" s="396"/>
      <c r="F117" s="396"/>
      <c r="G117" s="396"/>
      <c r="H117" s="396"/>
      <c r="I117" s="397"/>
      <c r="J117" s="90"/>
    </row>
    <row r="118" spans="1:10" ht="17.25" customHeight="1">
      <c r="A118" s="7"/>
      <c r="B118" s="12"/>
      <c r="C118" s="361" t="s">
        <v>26</v>
      </c>
      <c r="D118" s="361"/>
      <c r="E118" s="361"/>
      <c r="F118" s="361"/>
      <c r="G118" s="361"/>
      <c r="H118" s="361"/>
      <c r="I118" s="361"/>
      <c r="J118" s="361"/>
    </row>
    <row r="119" spans="1:10" ht="18" customHeight="1" hidden="1">
      <c r="A119" s="7"/>
      <c r="B119" s="12"/>
      <c r="C119" s="402" t="s">
        <v>84</v>
      </c>
      <c r="D119" s="403"/>
      <c r="E119" s="403"/>
      <c r="F119" s="403"/>
      <c r="G119" s="403"/>
      <c r="H119" s="403"/>
      <c r="I119" s="403"/>
      <c r="J119" s="404"/>
    </row>
    <row r="120" spans="1:10" ht="21" customHeight="1" hidden="1">
      <c r="A120" s="7"/>
      <c r="B120" s="12">
        <v>1011040</v>
      </c>
      <c r="C120" s="356" t="s">
        <v>21</v>
      </c>
      <c r="D120" s="357"/>
      <c r="E120" s="350"/>
      <c r="F120" s="26"/>
      <c r="G120" s="26"/>
      <c r="H120" s="26"/>
      <c r="I120" s="26"/>
      <c r="J120" s="26"/>
    </row>
    <row r="121" spans="1:10" ht="27.75" customHeight="1" hidden="1">
      <c r="A121" s="7"/>
      <c r="B121" s="12"/>
      <c r="C121" s="372" t="s">
        <v>61</v>
      </c>
      <c r="D121" s="373"/>
      <c r="E121" s="374"/>
      <c r="F121" s="26" t="s">
        <v>46</v>
      </c>
      <c r="G121" s="26" t="s">
        <v>28</v>
      </c>
      <c r="H121" s="51">
        <f>G35</f>
        <v>88.5</v>
      </c>
      <c r="I121" s="51">
        <f>J35</f>
        <v>88.5</v>
      </c>
      <c r="J121" s="59">
        <f>I121-H121</f>
        <v>0</v>
      </c>
    </row>
    <row r="122" spans="1:10" ht="15.75" customHeight="1" hidden="1">
      <c r="A122" s="7"/>
      <c r="B122" s="12">
        <v>1011040</v>
      </c>
      <c r="C122" s="384" t="s">
        <v>29</v>
      </c>
      <c r="D122" s="384"/>
      <c r="E122" s="384"/>
      <c r="F122" s="26"/>
      <c r="G122" s="26"/>
      <c r="H122" s="53"/>
      <c r="I122" s="53"/>
      <c r="J122" s="63"/>
    </row>
    <row r="123" spans="1:10" ht="27" customHeight="1" hidden="1">
      <c r="A123" s="7"/>
      <c r="B123" s="12"/>
      <c r="C123" s="372" t="s">
        <v>61</v>
      </c>
      <c r="D123" s="373"/>
      <c r="E123" s="374"/>
      <c r="F123" s="26" t="s">
        <v>25</v>
      </c>
      <c r="G123" s="26" t="s">
        <v>28</v>
      </c>
      <c r="H123" s="52">
        <v>100</v>
      </c>
      <c r="I123" s="52">
        <v>100</v>
      </c>
      <c r="J123" s="58"/>
    </row>
    <row r="124" spans="1:10" ht="36.75" customHeight="1">
      <c r="A124" s="7"/>
      <c r="B124" s="12"/>
      <c r="C124" s="372" t="s">
        <v>293</v>
      </c>
      <c r="D124" s="373"/>
      <c r="E124" s="373"/>
      <c r="F124" s="373"/>
      <c r="G124" s="373"/>
      <c r="H124" s="373"/>
      <c r="I124" s="373"/>
      <c r="J124" s="374"/>
    </row>
    <row r="125" spans="1:10" ht="21.75" customHeight="1">
      <c r="A125" s="7"/>
      <c r="B125" s="116" t="s">
        <v>27</v>
      </c>
      <c r="C125" s="87" t="s">
        <v>94</v>
      </c>
      <c r="D125" s="94"/>
      <c r="E125" s="95"/>
      <c r="F125" s="81"/>
      <c r="G125" s="82"/>
      <c r="H125" s="82"/>
      <c r="I125" s="82"/>
      <c r="J125" s="83"/>
    </row>
    <row r="126" spans="1:10" ht="22.5" customHeight="1">
      <c r="A126" s="64">
        <v>1</v>
      </c>
      <c r="B126" s="184" t="s">
        <v>231</v>
      </c>
      <c r="C126" s="401" t="s">
        <v>111</v>
      </c>
      <c r="D126" s="401"/>
      <c r="E126" s="401"/>
      <c r="F126" s="8"/>
      <c r="G126" s="8"/>
      <c r="H126" s="35"/>
      <c r="I126" s="35"/>
      <c r="J126" s="35"/>
    </row>
    <row r="127" spans="1:10" ht="15.75">
      <c r="A127" s="64"/>
      <c r="B127" s="9"/>
      <c r="C127" s="370"/>
      <c r="D127" s="365"/>
      <c r="E127" s="366"/>
      <c r="F127" s="8"/>
      <c r="G127" s="8"/>
      <c r="H127" s="35"/>
      <c r="I127" s="35"/>
      <c r="J127" s="35"/>
    </row>
    <row r="128" spans="1:10" ht="19.5" customHeight="1">
      <c r="A128" s="64"/>
      <c r="B128" s="9"/>
      <c r="C128" s="362" t="s">
        <v>98</v>
      </c>
      <c r="D128" s="363"/>
      <c r="E128" s="364"/>
      <c r="F128" s="8"/>
      <c r="G128" s="8"/>
      <c r="H128" s="138">
        <f>H129+H130</f>
        <v>88.5</v>
      </c>
      <c r="I128" s="138">
        <f>I129+I130</f>
        <v>88.5</v>
      </c>
      <c r="J128" s="138">
        <f>J129+J130</f>
        <v>0</v>
      </c>
    </row>
    <row r="129" spans="1:10" ht="39" customHeight="1">
      <c r="A129" s="64"/>
      <c r="B129" s="9"/>
      <c r="C129" s="394" t="s">
        <v>30</v>
      </c>
      <c r="D129" s="371"/>
      <c r="E129" s="369"/>
      <c r="F129" s="80" t="s">
        <v>46</v>
      </c>
      <c r="G129" s="91" t="s">
        <v>31</v>
      </c>
      <c r="H129" s="125">
        <v>88.5</v>
      </c>
      <c r="I129" s="118">
        <v>88.5</v>
      </c>
      <c r="J129" s="118">
        <f>H129-I129</f>
        <v>0</v>
      </c>
    </row>
    <row r="130" spans="1:14" ht="99.75" customHeight="1" hidden="1">
      <c r="A130" s="64"/>
      <c r="B130" s="9"/>
      <c r="C130" s="428"/>
      <c r="D130" s="429"/>
      <c r="E130" s="430"/>
      <c r="F130" s="80" t="s">
        <v>46</v>
      </c>
      <c r="G130" s="117" t="s">
        <v>102</v>
      </c>
      <c r="H130" s="125"/>
      <c r="I130" s="118"/>
      <c r="J130" s="118">
        <f>H130-I130</f>
        <v>0</v>
      </c>
      <c r="L130" s="127"/>
      <c r="M130" s="128"/>
      <c r="N130" s="128"/>
    </row>
    <row r="131" spans="1:10" ht="18.75" customHeight="1">
      <c r="A131" s="64">
        <v>2</v>
      </c>
      <c r="B131" s="184" t="s">
        <v>231</v>
      </c>
      <c r="C131" s="431" t="s">
        <v>107</v>
      </c>
      <c r="D131" s="431"/>
      <c r="E131" s="431"/>
      <c r="F131" s="80"/>
      <c r="G131" s="91"/>
      <c r="H131" s="121"/>
      <c r="I131" s="121"/>
      <c r="J131" s="122"/>
    </row>
    <row r="132" spans="1:10" ht="19.5" customHeight="1" hidden="1">
      <c r="A132" s="64"/>
      <c r="B132" s="9"/>
      <c r="C132" s="427"/>
      <c r="D132" s="427"/>
      <c r="E132" s="427"/>
      <c r="F132" s="80"/>
      <c r="G132" s="91"/>
      <c r="H132" s="121"/>
      <c r="I132" s="121"/>
      <c r="J132" s="122"/>
    </row>
    <row r="133" spans="1:10" ht="24.75" customHeight="1">
      <c r="A133" s="64"/>
      <c r="B133" s="9"/>
      <c r="C133" s="358" t="s">
        <v>96</v>
      </c>
      <c r="D133" s="358"/>
      <c r="E133" s="358"/>
      <c r="F133" s="80" t="s">
        <v>101</v>
      </c>
      <c r="G133" s="91" t="s">
        <v>31</v>
      </c>
      <c r="H133" s="123">
        <v>2</v>
      </c>
      <c r="I133" s="123">
        <v>2</v>
      </c>
      <c r="J133" s="123">
        <f>H133-I133</f>
        <v>0</v>
      </c>
    </row>
    <row r="134" spans="1:13" ht="39" customHeight="1">
      <c r="A134" s="64"/>
      <c r="B134" s="9"/>
      <c r="C134" s="394" t="s">
        <v>95</v>
      </c>
      <c r="D134" s="371"/>
      <c r="E134" s="369"/>
      <c r="F134" s="80" t="s">
        <v>101</v>
      </c>
      <c r="G134" s="91" t="s">
        <v>99</v>
      </c>
      <c r="H134" s="139">
        <v>2</v>
      </c>
      <c r="I134" s="123">
        <v>2</v>
      </c>
      <c r="J134" s="123">
        <f>H134-I134</f>
        <v>0</v>
      </c>
      <c r="L134" s="124"/>
      <c r="M134" s="124"/>
    </row>
    <row r="135" spans="1:10" ht="23.25" customHeight="1">
      <c r="A135" s="64">
        <v>3</v>
      </c>
      <c r="B135" s="184" t="s">
        <v>231</v>
      </c>
      <c r="C135" s="431" t="s">
        <v>108</v>
      </c>
      <c r="D135" s="431"/>
      <c r="E135" s="431"/>
      <c r="F135" s="80"/>
      <c r="G135" s="91"/>
      <c r="H135" s="121"/>
      <c r="I135" s="121"/>
      <c r="J135" s="122"/>
    </row>
    <row r="136" spans="1:10" ht="15.75" hidden="1">
      <c r="A136" s="64"/>
      <c r="B136" s="9"/>
      <c r="C136" s="427"/>
      <c r="D136" s="427"/>
      <c r="E136" s="427"/>
      <c r="F136" s="80"/>
      <c r="G136" s="91"/>
      <c r="H136" s="121"/>
      <c r="I136" s="121"/>
      <c r="J136" s="122"/>
    </row>
    <row r="137" spans="1:10" ht="36" customHeight="1">
      <c r="A137" s="64"/>
      <c r="B137" s="9"/>
      <c r="C137" s="358" t="s">
        <v>97</v>
      </c>
      <c r="D137" s="358"/>
      <c r="E137" s="358"/>
      <c r="F137" s="80" t="s">
        <v>46</v>
      </c>
      <c r="G137" s="91" t="s">
        <v>50</v>
      </c>
      <c r="H137" s="125">
        <f>H129/H134</f>
        <v>44.25</v>
      </c>
      <c r="I137" s="125">
        <f>I129/I134</f>
        <v>44.25</v>
      </c>
      <c r="J137" s="125">
        <f>H137-I137</f>
        <v>0</v>
      </c>
    </row>
    <row r="138" spans="1:10" ht="23.25" customHeight="1">
      <c r="A138" s="64">
        <v>4</v>
      </c>
      <c r="B138" s="184" t="s">
        <v>231</v>
      </c>
      <c r="C138" s="401" t="s">
        <v>110</v>
      </c>
      <c r="D138" s="401"/>
      <c r="E138" s="401"/>
      <c r="F138" s="80"/>
      <c r="G138" s="91"/>
      <c r="H138" s="121"/>
      <c r="I138" s="121"/>
      <c r="J138" s="121"/>
    </row>
    <row r="139" spans="1:10" ht="18.75" customHeight="1" hidden="1">
      <c r="A139" s="64"/>
      <c r="B139" s="9"/>
      <c r="C139" s="427"/>
      <c r="D139" s="427"/>
      <c r="E139" s="427"/>
      <c r="F139" s="80"/>
      <c r="G139" s="91"/>
      <c r="H139" s="121"/>
      <c r="I139" s="121"/>
      <c r="J139" s="121"/>
    </row>
    <row r="140" spans="1:17" ht="33" customHeight="1">
      <c r="A140" s="7"/>
      <c r="B140" s="9"/>
      <c r="C140" s="368" t="s">
        <v>100</v>
      </c>
      <c r="D140" s="368"/>
      <c r="E140" s="368"/>
      <c r="F140" s="80" t="s">
        <v>25</v>
      </c>
      <c r="G140" s="91"/>
      <c r="H140" s="126">
        <f>H129/142904.986*100</f>
        <v>0.06192925976704549</v>
      </c>
      <c r="I140" s="126">
        <f>I129/142904.986*100</f>
        <v>0.06192925976704549</v>
      </c>
      <c r="J140" s="126">
        <f>H140-I140</f>
        <v>0</v>
      </c>
      <c r="Q140" s="96">
        <f>144675.31-1770.324</f>
        <v>142904.986</v>
      </c>
    </row>
    <row r="141" spans="1:10" ht="24.75" customHeight="1">
      <c r="A141" s="7"/>
      <c r="B141" s="9"/>
      <c r="C141" s="361" t="s">
        <v>24</v>
      </c>
      <c r="D141" s="361"/>
      <c r="E141" s="361"/>
      <c r="F141" s="361"/>
      <c r="G141" s="361"/>
      <c r="H141" s="361"/>
      <c r="I141" s="361"/>
      <c r="J141" s="361"/>
    </row>
    <row r="142" spans="1:12" ht="18" customHeight="1">
      <c r="A142" s="7"/>
      <c r="B142" s="359"/>
      <c r="C142" s="360"/>
      <c r="D142" s="360"/>
      <c r="E142" s="360"/>
      <c r="F142" s="360"/>
      <c r="G142" s="360"/>
      <c r="H142" s="360"/>
      <c r="I142" s="360"/>
      <c r="J142" s="354"/>
      <c r="K142" s="166"/>
      <c r="L142" s="166"/>
    </row>
    <row r="143" spans="1:12" ht="28.5" customHeight="1">
      <c r="A143" s="7"/>
      <c r="B143" s="116" t="s">
        <v>27</v>
      </c>
      <c r="C143" s="174" t="s">
        <v>222</v>
      </c>
      <c r="D143" s="88"/>
      <c r="E143" s="90"/>
      <c r="F143" s="80"/>
      <c r="G143" s="80"/>
      <c r="H143" s="80"/>
      <c r="I143" s="80"/>
      <c r="J143" s="80"/>
      <c r="K143" s="151"/>
      <c r="L143" s="151"/>
    </row>
    <row r="144" spans="1:12" ht="36.75" customHeight="1">
      <c r="A144" s="178">
        <v>1</v>
      </c>
      <c r="B144" s="184" t="s">
        <v>231</v>
      </c>
      <c r="C144" s="398" t="s">
        <v>223</v>
      </c>
      <c r="D144" s="399"/>
      <c r="E144" s="400"/>
      <c r="F144" s="80" t="s">
        <v>46</v>
      </c>
      <c r="G144" s="91" t="s">
        <v>31</v>
      </c>
      <c r="H144" s="181">
        <v>290</v>
      </c>
      <c r="I144" s="181">
        <v>288.43</v>
      </c>
      <c r="J144" s="125">
        <f>H144-I144</f>
        <v>1.5699999999999932</v>
      </c>
      <c r="K144" s="151"/>
      <c r="L144" s="151"/>
    </row>
    <row r="145" spans="1:12" ht="18" customHeight="1">
      <c r="A145" s="179"/>
      <c r="B145" s="175"/>
      <c r="C145" s="388" t="s">
        <v>107</v>
      </c>
      <c r="D145" s="389"/>
      <c r="E145" s="390"/>
      <c r="F145" s="80"/>
      <c r="G145" s="80"/>
      <c r="H145" s="12"/>
      <c r="I145" s="12"/>
      <c r="J145" s="12"/>
      <c r="K145" s="151"/>
      <c r="L145" s="151"/>
    </row>
    <row r="146" spans="1:12" ht="23.25" customHeight="1">
      <c r="A146" s="178">
        <v>2</v>
      </c>
      <c r="B146" s="184" t="s">
        <v>231</v>
      </c>
      <c r="C146" s="444" t="s">
        <v>226</v>
      </c>
      <c r="D146" s="445"/>
      <c r="E146" s="446"/>
      <c r="F146" s="80" t="s">
        <v>101</v>
      </c>
      <c r="G146" s="91" t="s">
        <v>31</v>
      </c>
      <c r="H146" s="12">
        <v>1</v>
      </c>
      <c r="I146" s="12">
        <v>1</v>
      </c>
      <c r="J146" s="180">
        <f>H146-I146</f>
        <v>0</v>
      </c>
      <c r="K146" s="151"/>
      <c r="L146" s="151"/>
    </row>
    <row r="147" spans="1:12" ht="24" customHeight="1">
      <c r="A147" s="178"/>
      <c r="B147" s="176"/>
      <c r="C147" s="440" t="s">
        <v>227</v>
      </c>
      <c r="D147" s="441"/>
      <c r="E147" s="442"/>
      <c r="F147" s="80" t="s">
        <v>101</v>
      </c>
      <c r="G147" s="91" t="s">
        <v>31</v>
      </c>
      <c r="H147" s="12">
        <v>1</v>
      </c>
      <c r="I147" s="12">
        <v>1</v>
      </c>
      <c r="J147" s="180">
        <f>H147-I147</f>
        <v>0</v>
      </c>
      <c r="K147" s="151"/>
      <c r="L147" s="151"/>
    </row>
    <row r="148" spans="1:12" ht="18" customHeight="1">
      <c r="A148" s="179"/>
      <c r="B148" s="177"/>
      <c r="C148" s="388" t="s">
        <v>108</v>
      </c>
      <c r="D148" s="389"/>
      <c r="E148" s="390"/>
      <c r="F148" s="80"/>
      <c r="G148" s="80"/>
      <c r="H148" s="12"/>
      <c r="I148" s="12"/>
      <c r="J148" s="12"/>
      <c r="K148" s="151"/>
      <c r="L148" s="151"/>
    </row>
    <row r="149" spans="1:12" ht="26.25" customHeight="1">
      <c r="A149" s="178">
        <v>3</v>
      </c>
      <c r="B149" s="184" t="s">
        <v>231</v>
      </c>
      <c r="C149" s="440" t="s">
        <v>224</v>
      </c>
      <c r="D149" s="441"/>
      <c r="E149" s="442"/>
      <c r="F149" s="80"/>
      <c r="G149" s="91" t="s">
        <v>99</v>
      </c>
      <c r="H149" s="181">
        <f>H144/H147</f>
        <v>290</v>
      </c>
      <c r="I149" s="181">
        <f>I144/I147</f>
        <v>288.43</v>
      </c>
      <c r="J149" s="125">
        <f>H149-I149</f>
        <v>1.5699999999999932</v>
      </c>
      <c r="K149" s="151"/>
      <c r="L149" s="151"/>
    </row>
    <row r="150" spans="1:12" ht="18" customHeight="1">
      <c r="A150" s="179"/>
      <c r="B150" s="177"/>
      <c r="C150" s="443" t="s">
        <v>110</v>
      </c>
      <c r="D150" s="443"/>
      <c r="E150" s="443"/>
      <c r="F150" s="80"/>
      <c r="G150" s="80"/>
      <c r="H150" s="12"/>
      <c r="I150" s="12"/>
      <c r="J150" s="12"/>
      <c r="K150" s="151"/>
      <c r="L150" s="151"/>
    </row>
    <row r="151" spans="1:12" ht="24.75" customHeight="1">
      <c r="A151" s="178">
        <v>4</v>
      </c>
      <c r="B151" s="184" t="s">
        <v>231</v>
      </c>
      <c r="C151" s="440" t="s">
        <v>225</v>
      </c>
      <c r="D151" s="441"/>
      <c r="E151" s="442"/>
      <c r="F151" s="80"/>
      <c r="G151" s="80"/>
      <c r="H151" s="80"/>
      <c r="I151" s="80"/>
      <c r="J151" s="80"/>
      <c r="K151" s="151"/>
      <c r="L151" s="151"/>
    </row>
    <row r="152" spans="1:12" ht="18" customHeight="1">
      <c r="A152" s="172"/>
      <c r="B152" s="173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1:12" ht="23.25" customHeight="1">
      <c r="A153" s="172"/>
      <c r="B153" s="173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1:12" ht="18" customHeight="1">
      <c r="A154" s="172"/>
      <c r="B154" s="173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1:12" ht="18" customHeight="1">
      <c r="A155" s="172"/>
      <c r="B155" s="173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1:12" ht="18" customHeight="1">
      <c r="A156" s="172"/>
      <c r="B156" s="173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1:12" ht="18" customHeight="1">
      <c r="A157" s="172"/>
      <c r="B157" s="173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2:10" ht="27" customHeight="1">
      <c r="B158" s="13"/>
      <c r="C158" s="14"/>
      <c r="D158" s="14"/>
      <c r="E158" s="14"/>
      <c r="F158" s="15"/>
      <c r="G158" s="16"/>
      <c r="H158" s="13"/>
      <c r="I158" s="13"/>
      <c r="J158" s="13"/>
    </row>
    <row r="159" spans="2:10" ht="12.75">
      <c r="B159" s="17"/>
      <c r="C159" s="17"/>
      <c r="D159" s="17"/>
      <c r="E159" s="17"/>
      <c r="F159" s="17"/>
      <c r="G159" s="17"/>
      <c r="H159" s="17"/>
      <c r="I159" s="17"/>
      <c r="J159" s="17"/>
    </row>
    <row r="160" ht="18.75">
      <c r="B160" s="2"/>
    </row>
    <row r="163" spans="1:6" ht="33" customHeight="1">
      <c r="A163" s="73" t="s">
        <v>83</v>
      </c>
      <c r="B163" s="70" t="s">
        <v>87</v>
      </c>
      <c r="C163" s="72"/>
      <c r="D163" s="72"/>
      <c r="E163" s="72"/>
      <c r="F163" s="74"/>
    </row>
    <row r="164" spans="15:16" ht="12.75">
      <c r="O164" s="367" t="s">
        <v>86</v>
      </c>
      <c r="P164" s="367"/>
    </row>
    <row r="165" spans="2:16" ht="45" customHeight="1">
      <c r="B165" s="355" t="s">
        <v>32</v>
      </c>
      <c r="C165" s="355" t="s">
        <v>33</v>
      </c>
      <c r="D165" s="434" t="s">
        <v>9</v>
      </c>
      <c r="E165" s="391" t="s">
        <v>56</v>
      </c>
      <c r="F165" s="392"/>
      <c r="G165" s="393"/>
      <c r="H165" s="391" t="s">
        <v>57</v>
      </c>
      <c r="I165" s="392"/>
      <c r="J165" s="393"/>
      <c r="K165" s="391" t="s">
        <v>58</v>
      </c>
      <c r="L165" s="392"/>
      <c r="M165" s="393"/>
      <c r="N165" s="391" t="s">
        <v>59</v>
      </c>
      <c r="O165" s="392"/>
      <c r="P165" s="393"/>
    </row>
    <row r="166" spans="2:16" ht="37.5" customHeight="1">
      <c r="B166" s="355"/>
      <c r="C166" s="355"/>
      <c r="D166" s="435"/>
      <c r="E166" s="12" t="s">
        <v>5</v>
      </c>
      <c r="F166" s="12" t="s">
        <v>6</v>
      </c>
      <c r="G166" s="12" t="s">
        <v>7</v>
      </c>
      <c r="H166" s="12" t="s">
        <v>5</v>
      </c>
      <c r="I166" s="12" t="s">
        <v>6</v>
      </c>
      <c r="J166" s="12" t="s">
        <v>7</v>
      </c>
      <c r="K166" s="12" t="s">
        <v>5</v>
      </c>
      <c r="L166" s="12" t="s">
        <v>6</v>
      </c>
      <c r="M166" s="12" t="s">
        <v>7</v>
      </c>
      <c r="N166" s="56" t="s">
        <v>5</v>
      </c>
      <c r="O166" s="56" t="s">
        <v>6</v>
      </c>
      <c r="P166" s="56" t="s">
        <v>7</v>
      </c>
    </row>
    <row r="167" spans="2:16" ht="15">
      <c r="B167" s="12">
        <v>1</v>
      </c>
      <c r="C167" s="12">
        <v>2</v>
      </c>
      <c r="D167" s="64">
        <v>3</v>
      </c>
      <c r="E167" s="12">
        <v>4</v>
      </c>
      <c r="F167" s="12">
        <v>5</v>
      </c>
      <c r="G167" s="12">
        <v>6</v>
      </c>
      <c r="H167" s="12">
        <v>7</v>
      </c>
      <c r="I167" s="12">
        <v>8</v>
      </c>
      <c r="J167" s="12">
        <v>9</v>
      </c>
      <c r="K167" s="12">
        <v>10</v>
      </c>
      <c r="L167" s="12">
        <v>11</v>
      </c>
      <c r="M167" s="12">
        <v>12</v>
      </c>
      <c r="N167" s="12">
        <v>13</v>
      </c>
      <c r="O167" s="12">
        <v>14</v>
      </c>
      <c r="P167" s="12">
        <v>15</v>
      </c>
    </row>
    <row r="168" spans="2:16" ht="15">
      <c r="B168" s="12"/>
      <c r="C168" s="22" t="s">
        <v>14</v>
      </c>
      <c r="D168" s="9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ht="30">
      <c r="B169" s="12"/>
      <c r="C169" s="22" t="s">
        <v>34</v>
      </c>
      <c r="D169" s="9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ht="30">
      <c r="B170" s="22"/>
      <c r="C170" s="93" t="s">
        <v>35</v>
      </c>
      <c r="D170" s="9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ht="45">
      <c r="B171" s="22"/>
      <c r="C171" s="93" t="s">
        <v>36</v>
      </c>
      <c r="D171" s="92"/>
      <c r="E171" s="12" t="s">
        <v>37</v>
      </c>
      <c r="F171" s="12"/>
      <c r="G171" s="12"/>
      <c r="H171" s="12" t="s">
        <v>37</v>
      </c>
      <c r="I171" s="12"/>
      <c r="J171" s="12"/>
      <c r="K171" s="12" t="s">
        <v>37</v>
      </c>
      <c r="L171" s="12"/>
      <c r="M171" s="12"/>
      <c r="N171" s="12" t="s">
        <v>37</v>
      </c>
      <c r="O171" s="12"/>
      <c r="P171" s="12"/>
    </row>
    <row r="172" spans="2:16" ht="15">
      <c r="B172" s="22"/>
      <c r="C172" s="22" t="s">
        <v>12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92"/>
    </row>
    <row r="173" spans="2:16" ht="15" customHeight="1">
      <c r="B173" s="22"/>
      <c r="C173" s="355" t="s">
        <v>38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355"/>
      <c r="O173" s="355"/>
      <c r="P173" s="355"/>
    </row>
    <row r="174" spans="2:16" ht="30">
      <c r="B174" s="22"/>
      <c r="C174" s="22" t="s">
        <v>39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92"/>
    </row>
    <row r="175" spans="2:16" ht="15">
      <c r="B175" s="22"/>
      <c r="C175" s="22" t="s">
        <v>12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92"/>
    </row>
    <row r="176" spans="2:16" ht="15">
      <c r="B176" s="22"/>
      <c r="C176" s="22" t="s">
        <v>13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92"/>
    </row>
    <row r="178" ht="12.75">
      <c r="B178" s="65"/>
    </row>
    <row r="179" spans="2:15" ht="18.75">
      <c r="B179" s="432" t="s">
        <v>73</v>
      </c>
      <c r="C179" s="432"/>
      <c r="D179" s="432"/>
      <c r="E179" s="432"/>
      <c r="F179" s="432"/>
      <c r="G179" s="432"/>
      <c r="H179" s="432"/>
      <c r="I179" s="432"/>
      <c r="J179" s="432"/>
      <c r="K179" s="432"/>
      <c r="L179" s="432"/>
      <c r="M179" s="432"/>
      <c r="N179" s="432"/>
      <c r="O179" s="432"/>
    </row>
    <row r="180" spans="2:15" ht="18.75">
      <c r="B180" s="432" t="s">
        <v>74</v>
      </c>
      <c r="C180" s="432"/>
      <c r="D180" s="432"/>
      <c r="E180" s="432"/>
      <c r="F180" s="432"/>
      <c r="G180" s="432"/>
      <c r="H180" s="432"/>
      <c r="I180" s="432"/>
      <c r="J180" s="432"/>
      <c r="K180" s="432"/>
      <c r="L180" s="66"/>
      <c r="M180" s="66"/>
      <c r="N180" s="66"/>
      <c r="O180" s="66"/>
    </row>
    <row r="181" spans="2:15" ht="20.25" customHeight="1">
      <c r="B181" s="432" t="s">
        <v>85</v>
      </c>
      <c r="C181" s="432"/>
      <c r="D181" s="432"/>
      <c r="E181" s="432"/>
      <c r="F181" s="432"/>
      <c r="G181" s="432"/>
      <c r="H181" s="432"/>
      <c r="I181" s="432"/>
      <c r="J181" s="432"/>
      <c r="K181" s="432"/>
      <c r="L181" s="432"/>
      <c r="M181" s="432"/>
      <c r="N181" s="432"/>
      <c r="O181" s="432"/>
    </row>
    <row r="184" spans="2:15" ht="18">
      <c r="B184" s="433"/>
      <c r="C184" s="433"/>
      <c r="D184" s="433"/>
      <c r="E184" s="433"/>
      <c r="F184" s="433"/>
      <c r="G184" s="433"/>
      <c r="H184" s="433"/>
      <c r="I184" s="433"/>
      <c r="J184" s="433"/>
      <c r="K184" s="433"/>
      <c r="L184" s="433"/>
      <c r="M184" s="433"/>
      <c r="N184" s="433"/>
      <c r="O184" s="433"/>
    </row>
    <row r="185" ht="15.75">
      <c r="B185" s="3"/>
    </row>
    <row r="188" spans="2:13" ht="18.75">
      <c r="B188" s="84" t="s">
        <v>91</v>
      </c>
      <c r="C188" s="25"/>
      <c r="D188" s="25"/>
      <c r="E188" s="25"/>
      <c r="F188" s="25"/>
      <c r="G188" s="23"/>
      <c r="H188" s="43"/>
      <c r="I188" s="44" t="s">
        <v>92</v>
      </c>
      <c r="J188" s="41"/>
      <c r="K188" s="41"/>
      <c r="L188" s="41"/>
      <c r="M188" s="41"/>
    </row>
    <row r="189" spans="2:10" ht="18.75" customHeight="1">
      <c r="B189" s="6"/>
      <c r="C189" s="25"/>
      <c r="D189" s="25"/>
      <c r="E189" s="25"/>
      <c r="F189" s="25"/>
      <c r="G189" s="23"/>
      <c r="H189" s="38" t="s">
        <v>49</v>
      </c>
      <c r="I189" s="38" t="s">
        <v>48</v>
      </c>
      <c r="J189" s="38"/>
    </row>
    <row r="190" spans="2:10" ht="15.75">
      <c r="B190" s="25"/>
      <c r="C190" s="25"/>
      <c r="D190" s="25"/>
      <c r="E190" s="25"/>
      <c r="F190" s="25"/>
      <c r="G190" s="23"/>
      <c r="H190" s="23"/>
      <c r="I190" s="23"/>
      <c r="J190" s="23"/>
    </row>
    <row r="191" spans="2:10" ht="18">
      <c r="B191" s="6"/>
      <c r="C191" s="25"/>
      <c r="D191" s="25"/>
      <c r="E191" s="25"/>
      <c r="F191" s="25"/>
      <c r="G191" s="23"/>
      <c r="H191" s="45"/>
      <c r="I191" s="45"/>
      <c r="J191" s="23"/>
    </row>
    <row r="192" spans="2:13" ht="17.25" customHeight="1">
      <c r="B192" s="426" t="s">
        <v>88</v>
      </c>
      <c r="C192" s="426"/>
      <c r="D192" s="426"/>
      <c r="E192" s="426"/>
      <c r="F192" s="426"/>
      <c r="G192" s="23"/>
      <c r="H192" s="46"/>
      <c r="I192" s="44" t="s">
        <v>62</v>
      </c>
      <c r="J192" s="41"/>
      <c r="K192" s="41"/>
      <c r="L192" s="41"/>
      <c r="M192" s="41"/>
    </row>
    <row r="193" spans="2:10" ht="18" customHeight="1">
      <c r="B193" s="39"/>
      <c r="C193" s="28"/>
      <c r="D193" s="28"/>
      <c r="E193" s="28"/>
      <c r="F193" s="23"/>
      <c r="G193" s="23"/>
      <c r="H193" s="38" t="s">
        <v>49</v>
      </c>
      <c r="I193" s="38" t="s">
        <v>48</v>
      </c>
      <c r="J193" s="38"/>
    </row>
    <row r="194" ht="18.75">
      <c r="B194" s="4"/>
    </row>
    <row r="195" ht="18.75">
      <c r="B195" s="4"/>
    </row>
    <row r="196" ht="18.75">
      <c r="B196" s="4"/>
    </row>
    <row r="197" ht="18.75">
      <c r="B197" s="4"/>
    </row>
    <row r="198" ht="18.75">
      <c r="B198" s="4"/>
    </row>
    <row r="199" ht="18.75">
      <c r="B199" s="4"/>
    </row>
  </sheetData>
  <mergeCells count="139">
    <mergeCell ref="C76:J76"/>
    <mergeCell ref="C95:J95"/>
    <mergeCell ref="N29:N30"/>
    <mergeCell ref="L44:L48"/>
    <mergeCell ref="K29:M29"/>
    <mergeCell ref="K47:K48"/>
    <mergeCell ref="I44:K46"/>
    <mergeCell ref="H47:H48"/>
    <mergeCell ref="C93:E93"/>
    <mergeCell ref="C64:E64"/>
    <mergeCell ref="C138:E138"/>
    <mergeCell ref="C147:E147"/>
    <mergeCell ref="C149:E149"/>
    <mergeCell ref="C151:E151"/>
    <mergeCell ref="C145:E145"/>
    <mergeCell ref="C148:E148"/>
    <mergeCell ref="C150:E150"/>
    <mergeCell ref="C146:E146"/>
    <mergeCell ref="C96:D96"/>
    <mergeCell ref="C100:E100"/>
    <mergeCell ref="C101:E101"/>
    <mergeCell ref="C102:E102"/>
    <mergeCell ref="C97:E97"/>
    <mergeCell ref="C98:E98"/>
    <mergeCell ref="C99:E99"/>
    <mergeCell ref="A29:A30"/>
    <mergeCell ref="E29:G29"/>
    <mergeCell ref="B44:B48"/>
    <mergeCell ref="C44:E46"/>
    <mergeCell ref="F44:H46"/>
    <mergeCell ref="C47:C48"/>
    <mergeCell ref="B29:B30"/>
    <mergeCell ref="D29:D30"/>
    <mergeCell ref="C29:C30"/>
    <mergeCell ref="F47:F48"/>
    <mergeCell ref="C165:C166"/>
    <mergeCell ref="K165:M165"/>
    <mergeCell ref="D165:D166"/>
    <mergeCell ref="E165:G165"/>
    <mergeCell ref="H165:J165"/>
    <mergeCell ref="B181:O181"/>
    <mergeCell ref="B184:O184"/>
    <mergeCell ref="B179:O179"/>
    <mergeCell ref="B180:K180"/>
    <mergeCell ref="B192:F192"/>
    <mergeCell ref="C132:E132"/>
    <mergeCell ref="C130:E130"/>
    <mergeCell ref="C135:E135"/>
    <mergeCell ref="C134:E134"/>
    <mergeCell ref="C136:E136"/>
    <mergeCell ref="C131:E131"/>
    <mergeCell ref="C133:E133"/>
    <mergeCell ref="C173:P173"/>
    <mergeCell ref="C139:E139"/>
    <mergeCell ref="D6:J6"/>
    <mergeCell ref="H29:J29"/>
    <mergeCell ref="G58:G59"/>
    <mergeCell ref="J47:J48"/>
    <mergeCell ref="I47:I48"/>
    <mergeCell ref="D47:D48"/>
    <mergeCell ref="E47:E48"/>
    <mergeCell ref="G47:G48"/>
    <mergeCell ref="F58:F59"/>
    <mergeCell ref="H58:H59"/>
    <mergeCell ref="D8:J8"/>
    <mergeCell ref="H19:J19"/>
    <mergeCell ref="D11:J11"/>
    <mergeCell ref="B19:D19"/>
    <mergeCell ref="E19:G19"/>
    <mergeCell ref="E14:K14"/>
    <mergeCell ref="A58:A59"/>
    <mergeCell ref="C63:D63"/>
    <mergeCell ref="C60:E60"/>
    <mergeCell ref="C61:E61"/>
    <mergeCell ref="B58:B59"/>
    <mergeCell ref="C58:E59"/>
    <mergeCell ref="C62:J62"/>
    <mergeCell ref="I58:I59"/>
    <mergeCell ref="J58:J59"/>
    <mergeCell ref="C105:E105"/>
    <mergeCell ref="C117:I117"/>
    <mergeCell ref="C112:E112"/>
    <mergeCell ref="C113:E113"/>
    <mergeCell ref="C114:E114"/>
    <mergeCell ref="C110:E110"/>
    <mergeCell ref="C123:E123"/>
    <mergeCell ref="C107:J107"/>
    <mergeCell ref="C104:E104"/>
    <mergeCell ref="C144:E144"/>
    <mergeCell ref="C126:E126"/>
    <mergeCell ref="C108:J108"/>
    <mergeCell ref="C119:J119"/>
    <mergeCell ref="C118:J118"/>
    <mergeCell ref="C111:E111"/>
    <mergeCell ref="C121:E121"/>
    <mergeCell ref="C120:E120"/>
    <mergeCell ref="C109:D109"/>
    <mergeCell ref="C78:E78"/>
    <mergeCell ref="C82:E82"/>
    <mergeCell ref="C83:E83"/>
    <mergeCell ref="C84:E84"/>
    <mergeCell ref="C85:E85"/>
    <mergeCell ref="C115:E115"/>
    <mergeCell ref="C79:E79"/>
    <mergeCell ref="C103:E103"/>
    <mergeCell ref="N165:P165"/>
    <mergeCell ref="C129:E129"/>
    <mergeCell ref="C127:E127"/>
    <mergeCell ref="O164:P164"/>
    <mergeCell ref="C140:E140"/>
    <mergeCell ref="C141:J141"/>
    <mergeCell ref="C128:E128"/>
    <mergeCell ref="C137:E137"/>
    <mergeCell ref="B142:J142"/>
    <mergeCell ref="B165:B166"/>
    <mergeCell ref="C77:E77"/>
    <mergeCell ref="C65:E65"/>
    <mergeCell ref="C80:E80"/>
    <mergeCell ref="C81:E81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124:J124"/>
    <mergeCell ref="C94:E94"/>
    <mergeCell ref="C92:E92"/>
    <mergeCell ref="C86:E86"/>
    <mergeCell ref="C90:E90"/>
    <mergeCell ref="C91:E91"/>
    <mergeCell ref="C88:E88"/>
    <mergeCell ref="C89:E89"/>
    <mergeCell ref="C87:E87"/>
    <mergeCell ref="C122:E122"/>
  </mergeCells>
  <printOptions/>
  <pageMargins left="0.3937007874015748" right="0" top="0.3937007874015748" bottom="0" header="0.11811023622047245" footer="0.11811023622047245"/>
  <pageSetup horizontalDpi="600" verticalDpi="600" orientation="landscape" paperSize="9" scale="57" r:id="rId1"/>
  <rowBreaks count="4" manualBreakCount="4">
    <brk id="41" max="13" man="1"/>
    <brk id="76" max="13" man="1"/>
    <brk id="123" max="13" man="1"/>
    <brk id="158" max="255" man="1"/>
  </rowBreaks>
  <colBreaks count="1" manualBreakCount="1">
    <brk id="14" max="1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80"/>
  <sheetViews>
    <sheetView tabSelected="1" view="pageBreakPreview" zoomScaleSheetLayoutView="100" workbookViewId="0" topLeftCell="A5">
      <selection activeCell="A71" sqref="A71:IV72"/>
    </sheetView>
  </sheetViews>
  <sheetFormatPr defaultColWidth="9.00390625" defaultRowHeight="12.75"/>
  <cols>
    <col min="1" max="1" width="4.75390625" style="0" customWidth="1"/>
    <col min="2" max="2" width="18.00390625" style="0" hidden="1" customWidth="1"/>
    <col min="3" max="3" width="17.75390625" style="0" customWidth="1"/>
    <col min="4" max="4" width="29.75390625" style="0" customWidth="1"/>
    <col min="5" max="5" width="16.00390625" style="0" customWidth="1"/>
    <col min="6" max="6" width="9.875" style="0" customWidth="1"/>
    <col min="7" max="7" width="13.125" style="0" customWidth="1"/>
    <col min="8" max="8" width="11.125" style="0" customWidth="1"/>
    <col min="9" max="9" width="10.625" style="0" customWidth="1"/>
    <col min="10" max="11" width="11.25390625" style="0" customWidth="1"/>
    <col min="12" max="12" width="10.375" style="0" customWidth="1"/>
    <col min="13" max="13" width="11.375" style="0" customWidth="1"/>
    <col min="14" max="14" width="9.625" style="0" customWidth="1"/>
    <col min="15" max="15" width="10.625" style="0" customWidth="1"/>
    <col min="16" max="16" width="10.00390625" style="0" customWidth="1"/>
    <col min="17" max="17" width="8.625" style="0" customWidth="1"/>
    <col min="18" max="18" width="10.125" style="0" customWidth="1"/>
    <col min="19" max="19" width="10.875" style="0" customWidth="1"/>
    <col min="20" max="20" width="11.625" style="0" bestFit="1" customWidth="1"/>
  </cols>
  <sheetData>
    <row r="1" spans="15:17" ht="12.75" hidden="1">
      <c r="O1" s="55"/>
      <c r="Q1" s="55"/>
    </row>
    <row r="2" spans="15:17" ht="12.75" hidden="1">
      <c r="O2" s="55"/>
      <c r="Q2" s="55"/>
    </row>
    <row r="3" spans="15:17" ht="12.75" hidden="1">
      <c r="O3" s="55"/>
      <c r="Q3" s="55"/>
    </row>
    <row r="4" spans="2:16" ht="15.75" hidden="1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ht="18" customHeight="1">
      <c r="B5" s="24"/>
      <c r="C5" s="24"/>
      <c r="D5" s="42"/>
      <c r="E5" s="42"/>
      <c r="F5" s="470" t="s">
        <v>324</v>
      </c>
      <c r="G5" s="470"/>
      <c r="H5" s="42"/>
      <c r="I5" s="42"/>
      <c r="J5" s="42"/>
      <c r="K5" s="42"/>
      <c r="L5" s="42"/>
      <c r="M5" s="42"/>
      <c r="N5" s="24"/>
      <c r="O5" s="24"/>
      <c r="P5" s="24"/>
    </row>
    <row r="6" spans="2:16" ht="18.75">
      <c r="B6" s="30"/>
      <c r="D6" s="267" t="s">
        <v>353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4"/>
      <c r="P6" s="24"/>
    </row>
    <row r="7" spans="2:16" ht="7.5" customHeight="1"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8.75">
      <c r="A8" s="67"/>
      <c r="B8" s="212"/>
      <c r="D8" s="474" t="s">
        <v>66</v>
      </c>
      <c r="E8" s="474"/>
      <c r="F8" s="474"/>
      <c r="G8" s="474"/>
      <c r="H8" s="474"/>
      <c r="I8" s="474"/>
      <c r="J8" s="474"/>
      <c r="K8" s="474"/>
      <c r="L8" s="474"/>
      <c r="M8" s="474"/>
      <c r="N8" s="268"/>
      <c r="O8" s="32"/>
      <c r="P8" s="32"/>
    </row>
    <row r="9" spans="1:16" ht="16.5" customHeight="1">
      <c r="A9" s="1"/>
      <c r="B9" s="213"/>
      <c r="C9" s="102"/>
      <c r="D9" s="475" t="s">
        <v>328</v>
      </c>
      <c r="E9" s="475"/>
      <c r="F9" s="475"/>
      <c r="G9" s="475"/>
      <c r="H9" s="475"/>
      <c r="I9" s="103"/>
      <c r="J9" s="103"/>
      <c r="K9" s="103"/>
      <c r="L9" s="103"/>
      <c r="M9" s="103"/>
      <c r="N9" s="103"/>
      <c r="O9" s="31"/>
      <c r="P9" s="31"/>
    </row>
    <row r="10" spans="1:16" ht="18.75" hidden="1">
      <c r="A10" s="1"/>
      <c r="B10" s="2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4"/>
      <c r="P10" s="24"/>
    </row>
    <row r="11" spans="1:16" ht="8.25" customHeight="1">
      <c r="A11" s="1"/>
      <c r="B11" s="2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4"/>
      <c r="P11" s="24"/>
    </row>
    <row r="12" spans="1:17" ht="21.75" customHeight="1">
      <c r="A12" s="67"/>
      <c r="B12" s="215"/>
      <c r="C12" s="472" t="s">
        <v>231</v>
      </c>
      <c r="D12" s="472"/>
      <c r="E12" s="473" t="s">
        <v>114</v>
      </c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42"/>
      <c r="Q12" s="221"/>
    </row>
    <row r="13" spans="2:16" ht="24.75" customHeight="1">
      <c r="B13" s="213"/>
      <c r="C13" s="471" t="s">
        <v>326</v>
      </c>
      <c r="D13" s="471"/>
      <c r="E13" s="106"/>
      <c r="F13" s="229" t="s">
        <v>327</v>
      </c>
      <c r="G13" s="103"/>
      <c r="H13" s="103"/>
      <c r="I13" s="103"/>
      <c r="J13" s="103"/>
      <c r="K13" s="103"/>
      <c r="L13" s="103"/>
      <c r="M13" s="103"/>
      <c r="N13" s="103"/>
      <c r="O13" s="31"/>
      <c r="P13" s="31"/>
    </row>
    <row r="14" spans="2:14" ht="1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ht="33.75" customHeight="1">
      <c r="A15" s="408" t="s">
        <v>8</v>
      </c>
      <c r="B15" s="355" t="s">
        <v>9</v>
      </c>
      <c r="C15" s="355" t="s">
        <v>16</v>
      </c>
      <c r="D15" s="355"/>
      <c r="E15" s="355"/>
      <c r="F15" s="355" t="s">
        <v>17</v>
      </c>
      <c r="G15" s="355" t="s">
        <v>18</v>
      </c>
      <c r="H15" s="455" t="s">
        <v>10</v>
      </c>
      <c r="I15" s="456"/>
      <c r="J15" s="457"/>
      <c r="K15" s="455" t="s">
        <v>334</v>
      </c>
      <c r="L15" s="456"/>
      <c r="M15" s="457"/>
      <c r="N15" s="355" t="s">
        <v>4</v>
      </c>
      <c r="O15" s="355"/>
      <c r="P15" s="355"/>
    </row>
    <row r="16" spans="1:16" ht="39.75" customHeight="1">
      <c r="A16" s="409"/>
      <c r="B16" s="355"/>
      <c r="C16" s="355"/>
      <c r="D16" s="355"/>
      <c r="E16" s="355"/>
      <c r="F16" s="355"/>
      <c r="G16" s="355"/>
      <c r="H16" s="228" t="s">
        <v>5</v>
      </c>
      <c r="I16" s="266" t="s">
        <v>6</v>
      </c>
      <c r="J16" s="266" t="s">
        <v>7</v>
      </c>
      <c r="K16" s="228" t="s">
        <v>5</v>
      </c>
      <c r="L16" s="266" t="s">
        <v>6</v>
      </c>
      <c r="M16" s="266" t="s">
        <v>7</v>
      </c>
      <c r="N16" s="228" t="s">
        <v>5</v>
      </c>
      <c r="O16" s="266" t="s">
        <v>6</v>
      </c>
      <c r="P16" s="266" t="s">
        <v>7</v>
      </c>
    </row>
    <row r="17" spans="1:16" ht="18" customHeight="1">
      <c r="A17" s="64">
        <v>1</v>
      </c>
      <c r="B17" s="11">
        <v>2</v>
      </c>
      <c r="C17" s="412">
        <v>3</v>
      </c>
      <c r="D17" s="412"/>
      <c r="E17" s="412"/>
      <c r="F17" s="11">
        <v>4</v>
      </c>
      <c r="G17" s="11">
        <v>5</v>
      </c>
      <c r="H17" s="11">
        <v>6</v>
      </c>
      <c r="I17" s="11">
        <v>7</v>
      </c>
      <c r="J17" s="11"/>
      <c r="K17" s="11">
        <v>8</v>
      </c>
      <c r="L17" s="11">
        <v>9</v>
      </c>
      <c r="M17" s="11"/>
      <c r="N17" s="11">
        <v>10</v>
      </c>
      <c r="O17" s="7"/>
      <c r="P17" s="7"/>
    </row>
    <row r="18" spans="1:16" ht="31.5" customHeight="1">
      <c r="A18" s="64"/>
      <c r="B18" s="185"/>
      <c r="C18" s="476" t="s">
        <v>340</v>
      </c>
      <c r="D18" s="477"/>
      <c r="E18" s="477"/>
      <c r="F18" s="265"/>
      <c r="G18" s="265"/>
      <c r="H18" s="118">
        <v>26432.019</v>
      </c>
      <c r="I18" s="118">
        <f>368.2</f>
        <v>368.2</v>
      </c>
      <c r="J18" s="118">
        <f>H18+I18</f>
        <v>26800.219</v>
      </c>
      <c r="K18" s="118">
        <v>26141.087</v>
      </c>
      <c r="L18" s="118">
        <f>607.101</f>
        <v>607.101</v>
      </c>
      <c r="M18" s="118">
        <f>K18+L18</f>
        <v>26748.188</v>
      </c>
      <c r="N18" s="118">
        <f>H18-K18</f>
        <v>290.9320000000007</v>
      </c>
      <c r="O18" s="118">
        <f>I18-L18</f>
        <v>-238.901</v>
      </c>
      <c r="P18" s="118">
        <f>J18-M18</f>
        <v>52.03100000000268</v>
      </c>
    </row>
    <row r="19" spans="1:16" ht="18" customHeight="1">
      <c r="A19" s="64">
        <v>1</v>
      </c>
      <c r="B19" s="184" t="s">
        <v>231</v>
      </c>
      <c r="C19" s="410" t="s">
        <v>21</v>
      </c>
      <c r="D19" s="478"/>
      <c r="E19" s="411"/>
      <c r="F19" s="8"/>
      <c r="G19" s="8"/>
      <c r="H19" s="35"/>
      <c r="I19" s="35"/>
      <c r="J19" s="35"/>
      <c r="K19" s="27"/>
      <c r="L19" s="27"/>
      <c r="M19" s="27"/>
      <c r="N19" s="35"/>
      <c r="O19" s="7"/>
      <c r="P19" s="7"/>
    </row>
    <row r="20" spans="1:16" ht="24.75" customHeight="1">
      <c r="A20" s="64"/>
      <c r="B20" s="11"/>
      <c r="C20" s="385" t="s">
        <v>115</v>
      </c>
      <c r="D20" s="386"/>
      <c r="E20" s="387"/>
      <c r="F20" s="80" t="s">
        <v>22</v>
      </c>
      <c r="G20" s="143" t="s">
        <v>23</v>
      </c>
      <c r="H20" s="21">
        <v>7</v>
      </c>
      <c r="I20" s="21"/>
      <c r="J20" s="242">
        <f aca="true" t="shared" si="0" ref="J20:J25">H20+I20</f>
        <v>7</v>
      </c>
      <c r="K20" s="21">
        <v>7</v>
      </c>
      <c r="L20" s="21"/>
      <c r="M20" s="242">
        <f>K20+L20</f>
        <v>7</v>
      </c>
      <c r="N20" s="242">
        <f>H20-K20</f>
        <v>0</v>
      </c>
      <c r="O20" s="242">
        <f>I20-L20</f>
        <v>0</v>
      </c>
      <c r="P20" s="242">
        <f>J20-M20</f>
        <v>0</v>
      </c>
    </row>
    <row r="21" spans="1:16" ht="33.75" customHeight="1" hidden="1">
      <c r="A21" s="64"/>
      <c r="B21" s="11"/>
      <c r="C21" s="385" t="s">
        <v>122</v>
      </c>
      <c r="D21" s="386"/>
      <c r="E21" s="387"/>
      <c r="F21" s="80" t="s">
        <v>22</v>
      </c>
      <c r="G21" s="129" t="s">
        <v>128</v>
      </c>
      <c r="H21" s="144">
        <v>95.34</v>
      </c>
      <c r="I21" s="144"/>
      <c r="J21" s="118">
        <f t="shared" si="0"/>
        <v>95.34</v>
      </c>
      <c r="K21" s="144">
        <v>97.34</v>
      </c>
      <c r="L21" s="144"/>
      <c r="M21" s="144"/>
      <c r="N21" s="132">
        <f>H21-K21</f>
        <v>-2</v>
      </c>
      <c r="O21" s="7"/>
      <c r="P21" s="7"/>
    </row>
    <row r="22" spans="1:16" ht="33.75" customHeight="1" hidden="1">
      <c r="A22" s="64"/>
      <c r="B22" s="11"/>
      <c r="C22" s="385" t="s">
        <v>123</v>
      </c>
      <c r="D22" s="386"/>
      <c r="E22" s="387"/>
      <c r="F22" s="80" t="s">
        <v>22</v>
      </c>
      <c r="G22" s="129" t="s">
        <v>128</v>
      </c>
      <c r="H22" s="144">
        <v>64</v>
      </c>
      <c r="I22" s="144"/>
      <c r="J22" s="118">
        <f t="shared" si="0"/>
        <v>64</v>
      </c>
      <c r="K22" s="144">
        <v>64</v>
      </c>
      <c r="L22" s="144"/>
      <c r="M22" s="144"/>
      <c r="N22" s="132">
        <f>H22-K22</f>
        <v>0</v>
      </c>
      <c r="O22" s="7"/>
      <c r="P22" s="7"/>
    </row>
    <row r="23" spans="1:16" ht="33.75" customHeight="1" hidden="1">
      <c r="A23" s="64"/>
      <c r="B23" s="11"/>
      <c r="C23" s="385" t="s">
        <v>124</v>
      </c>
      <c r="D23" s="386"/>
      <c r="E23" s="387"/>
      <c r="F23" s="80" t="s">
        <v>22</v>
      </c>
      <c r="G23" s="129" t="s">
        <v>128</v>
      </c>
      <c r="H23" s="144">
        <v>37.5</v>
      </c>
      <c r="I23" s="144"/>
      <c r="J23" s="118">
        <f t="shared" si="0"/>
        <v>37.5</v>
      </c>
      <c r="K23" s="144">
        <v>35</v>
      </c>
      <c r="L23" s="144"/>
      <c r="M23" s="144"/>
      <c r="N23" s="132">
        <f>H23-K23</f>
        <v>2.5</v>
      </c>
      <c r="O23" s="7"/>
      <c r="P23" s="7"/>
    </row>
    <row r="24" spans="1:16" ht="33.75" customHeight="1" hidden="1">
      <c r="A24" s="64"/>
      <c r="B24" s="11"/>
      <c r="C24" s="385" t="s">
        <v>125</v>
      </c>
      <c r="D24" s="386"/>
      <c r="E24" s="387"/>
      <c r="F24" s="80" t="s">
        <v>22</v>
      </c>
      <c r="G24" s="129" t="s">
        <v>128</v>
      </c>
      <c r="H24" s="144">
        <v>77.3</v>
      </c>
      <c r="I24" s="144"/>
      <c r="J24" s="118">
        <f t="shared" si="0"/>
        <v>77.3</v>
      </c>
      <c r="K24" s="144">
        <v>81.8</v>
      </c>
      <c r="L24" s="144"/>
      <c r="M24" s="144"/>
      <c r="N24" s="132">
        <f>H24-K24</f>
        <v>-4.5</v>
      </c>
      <c r="O24" s="7"/>
      <c r="P24" s="7"/>
    </row>
    <row r="25" spans="1:16" ht="31.5" customHeight="1">
      <c r="A25" s="64"/>
      <c r="B25" s="11"/>
      <c r="C25" s="385" t="s">
        <v>354</v>
      </c>
      <c r="D25" s="386"/>
      <c r="E25" s="387"/>
      <c r="F25" s="80" t="s">
        <v>22</v>
      </c>
      <c r="G25" s="129" t="s">
        <v>128</v>
      </c>
      <c r="H25" s="210">
        <f>167.5+106.64</f>
        <v>274.14</v>
      </c>
      <c r="I25" s="210"/>
      <c r="J25" s="239">
        <f t="shared" si="0"/>
        <v>274.14</v>
      </c>
      <c r="K25" s="269">
        <f>167.5+110.64</f>
        <v>278.14</v>
      </c>
      <c r="L25" s="269"/>
      <c r="M25" s="239">
        <f>K25+L25</f>
        <v>278.14</v>
      </c>
      <c r="N25" s="244">
        <f>H25-K25</f>
        <v>-4</v>
      </c>
      <c r="O25" s="180">
        <f>I25-L25</f>
        <v>0</v>
      </c>
      <c r="P25" s="244">
        <f>J25-M25</f>
        <v>-4</v>
      </c>
    </row>
    <row r="26" spans="1:16" ht="18" customHeight="1">
      <c r="A26" s="64">
        <v>2</v>
      </c>
      <c r="B26" s="184" t="s">
        <v>231</v>
      </c>
      <c r="C26" s="388" t="s">
        <v>232</v>
      </c>
      <c r="D26" s="389"/>
      <c r="E26" s="390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</row>
    <row r="27" spans="1:16" ht="23.25" customHeight="1">
      <c r="A27" s="64"/>
      <c r="B27" s="130"/>
      <c r="C27" s="375" t="s">
        <v>342</v>
      </c>
      <c r="D27" s="376"/>
      <c r="E27" s="377"/>
      <c r="F27" s="80" t="s">
        <v>22</v>
      </c>
      <c r="G27" s="129" t="s">
        <v>240</v>
      </c>
      <c r="H27" s="242">
        <f>2088+3005</f>
        <v>5093</v>
      </c>
      <c r="I27" s="270"/>
      <c r="J27" s="242">
        <f aca="true" t="shared" si="1" ref="J27:J33">H27+I27</f>
        <v>5093</v>
      </c>
      <c r="K27" s="242">
        <f>2088+3005</f>
        <v>5093</v>
      </c>
      <c r="L27" s="270"/>
      <c r="M27" s="242">
        <f aca="true" t="shared" si="2" ref="M27:M33">K27+L27</f>
        <v>5093</v>
      </c>
      <c r="N27" s="242">
        <f aca="true" t="shared" si="3" ref="N27:N33">H27-K27</f>
        <v>0</v>
      </c>
      <c r="O27" s="242">
        <f aca="true" t="shared" si="4" ref="O27:O33">I27-L27</f>
        <v>0</v>
      </c>
      <c r="P27" s="242">
        <f aca="true" t="shared" si="5" ref="P27:P33">J27-M27</f>
        <v>0</v>
      </c>
    </row>
    <row r="28" spans="1:16" ht="20.25" customHeight="1">
      <c r="A28" s="64"/>
      <c r="B28" s="130"/>
      <c r="C28" s="381" t="s">
        <v>130</v>
      </c>
      <c r="D28" s="382"/>
      <c r="E28" s="383"/>
      <c r="F28" s="80" t="s">
        <v>22</v>
      </c>
      <c r="G28" s="129" t="s">
        <v>240</v>
      </c>
      <c r="H28" s="242">
        <v>333</v>
      </c>
      <c r="I28" s="140"/>
      <c r="J28" s="242">
        <f t="shared" si="1"/>
        <v>333</v>
      </c>
      <c r="K28" s="242">
        <v>333</v>
      </c>
      <c r="L28" s="140"/>
      <c r="M28" s="242">
        <f t="shared" si="2"/>
        <v>333</v>
      </c>
      <c r="N28" s="242">
        <f t="shared" si="3"/>
        <v>0</v>
      </c>
      <c r="O28" s="242">
        <f t="shared" si="4"/>
        <v>0</v>
      </c>
      <c r="P28" s="242">
        <f t="shared" si="5"/>
        <v>0</v>
      </c>
    </row>
    <row r="29" spans="1:16" ht="25.5" customHeight="1">
      <c r="A29" s="64"/>
      <c r="B29" s="130"/>
      <c r="C29" s="381" t="s">
        <v>355</v>
      </c>
      <c r="D29" s="382"/>
      <c r="E29" s="383"/>
      <c r="F29" s="80" t="s">
        <v>22</v>
      </c>
      <c r="G29" s="129" t="s">
        <v>240</v>
      </c>
      <c r="H29" s="242">
        <v>327</v>
      </c>
      <c r="I29" s="140"/>
      <c r="J29" s="242">
        <f t="shared" si="1"/>
        <v>327</v>
      </c>
      <c r="K29" s="242">
        <v>327</v>
      </c>
      <c r="L29" s="140"/>
      <c r="M29" s="242">
        <f t="shared" si="2"/>
        <v>327</v>
      </c>
      <c r="N29" s="242">
        <f t="shared" si="3"/>
        <v>0</v>
      </c>
      <c r="O29" s="242">
        <f t="shared" si="4"/>
        <v>0</v>
      </c>
      <c r="P29" s="242">
        <f t="shared" si="5"/>
        <v>0</v>
      </c>
    </row>
    <row r="30" spans="1:16" ht="24.75" customHeight="1">
      <c r="A30" s="64"/>
      <c r="B30" s="130"/>
      <c r="C30" s="381" t="s">
        <v>343</v>
      </c>
      <c r="D30" s="382"/>
      <c r="E30" s="383"/>
      <c r="F30" s="80" t="s">
        <v>22</v>
      </c>
      <c r="G30" s="129" t="s">
        <v>240</v>
      </c>
      <c r="H30" s="242">
        <f>10282+32712</f>
        <v>42994</v>
      </c>
      <c r="I30" s="270"/>
      <c r="J30" s="242">
        <f t="shared" si="1"/>
        <v>42994</v>
      </c>
      <c r="K30" s="242">
        <f>10282+32712</f>
        <v>42994</v>
      </c>
      <c r="L30" s="270"/>
      <c r="M30" s="242">
        <f t="shared" si="2"/>
        <v>42994</v>
      </c>
      <c r="N30" s="242">
        <f t="shared" si="3"/>
        <v>0</v>
      </c>
      <c r="O30" s="242">
        <f t="shared" si="4"/>
        <v>0</v>
      </c>
      <c r="P30" s="242">
        <f t="shared" si="5"/>
        <v>0</v>
      </c>
    </row>
    <row r="31" spans="1:16" ht="24.75" customHeight="1" hidden="1">
      <c r="A31" s="64"/>
      <c r="B31" s="130"/>
      <c r="C31" s="375" t="s">
        <v>133</v>
      </c>
      <c r="D31" s="376"/>
      <c r="E31" s="377"/>
      <c r="F31" s="80" t="s">
        <v>22</v>
      </c>
      <c r="G31" s="129" t="s">
        <v>240</v>
      </c>
      <c r="H31" s="242" t="s">
        <v>145</v>
      </c>
      <c r="I31" s="140"/>
      <c r="J31" s="242" t="e">
        <f t="shared" si="1"/>
        <v>#VALUE!</v>
      </c>
      <c r="K31" s="242" t="s">
        <v>143</v>
      </c>
      <c r="L31" s="140"/>
      <c r="M31" s="242" t="e">
        <f t="shared" si="2"/>
        <v>#VALUE!</v>
      </c>
      <c r="N31" s="242" t="e">
        <f t="shared" si="3"/>
        <v>#VALUE!</v>
      </c>
      <c r="O31" s="242">
        <f t="shared" si="4"/>
        <v>0</v>
      </c>
      <c r="P31" s="242" t="e">
        <f t="shared" si="5"/>
        <v>#VALUE!</v>
      </c>
    </row>
    <row r="32" spans="1:16" ht="24.75" customHeight="1">
      <c r="A32" s="64"/>
      <c r="B32" s="130"/>
      <c r="C32" s="375" t="s">
        <v>134</v>
      </c>
      <c r="D32" s="376"/>
      <c r="E32" s="377"/>
      <c r="F32" s="80" t="s">
        <v>22</v>
      </c>
      <c r="G32" s="129" t="s">
        <v>240</v>
      </c>
      <c r="H32" s="242">
        <v>5093</v>
      </c>
      <c r="I32" s="140"/>
      <c r="J32" s="242">
        <f t="shared" si="1"/>
        <v>5093</v>
      </c>
      <c r="K32" s="242">
        <v>5093</v>
      </c>
      <c r="L32" s="140"/>
      <c r="M32" s="242">
        <f t="shared" si="2"/>
        <v>5093</v>
      </c>
      <c r="N32" s="242">
        <f t="shared" si="3"/>
        <v>0</v>
      </c>
      <c r="O32" s="242">
        <f t="shared" si="4"/>
        <v>0</v>
      </c>
      <c r="P32" s="242">
        <f t="shared" si="5"/>
        <v>0</v>
      </c>
    </row>
    <row r="33" spans="1:16" ht="24.75" customHeight="1">
      <c r="A33" s="64"/>
      <c r="B33" s="130"/>
      <c r="C33" s="375" t="s">
        <v>133</v>
      </c>
      <c r="D33" s="376"/>
      <c r="E33" s="377"/>
      <c r="F33" s="80" t="s">
        <v>22</v>
      </c>
      <c r="G33" s="129" t="s">
        <v>240</v>
      </c>
      <c r="H33" s="242">
        <v>910</v>
      </c>
      <c r="I33" s="183"/>
      <c r="J33" s="242">
        <f t="shared" si="1"/>
        <v>910</v>
      </c>
      <c r="K33" s="242">
        <v>601</v>
      </c>
      <c r="L33" s="183"/>
      <c r="M33" s="242">
        <f t="shared" si="2"/>
        <v>601</v>
      </c>
      <c r="N33" s="242">
        <f t="shared" si="3"/>
        <v>309</v>
      </c>
      <c r="O33" s="242">
        <f t="shared" si="4"/>
        <v>0</v>
      </c>
      <c r="P33" s="242">
        <f t="shared" si="5"/>
        <v>309</v>
      </c>
    </row>
    <row r="34" spans="1:16" ht="18" customHeight="1">
      <c r="A34" s="64">
        <v>3</v>
      </c>
      <c r="B34" s="184" t="s">
        <v>231</v>
      </c>
      <c r="C34" s="464" t="s">
        <v>233</v>
      </c>
      <c r="D34" s="465"/>
      <c r="E34" s="466"/>
      <c r="F34" s="8"/>
      <c r="G34" s="8"/>
      <c r="H34" s="35"/>
      <c r="I34" s="35"/>
      <c r="J34" s="35"/>
      <c r="K34" s="35"/>
      <c r="L34" s="35"/>
      <c r="M34" s="35"/>
      <c r="N34" s="35"/>
      <c r="O34" s="7"/>
      <c r="P34" s="7"/>
    </row>
    <row r="35" spans="1:16" ht="18" customHeight="1">
      <c r="A35" s="64"/>
      <c r="B35" s="11"/>
      <c r="C35" s="375" t="s">
        <v>345</v>
      </c>
      <c r="D35" s="376"/>
      <c r="E35" s="377"/>
      <c r="F35" s="8" t="s">
        <v>356</v>
      </c>
      <c r="G35" s="129" t="s">
        <v>50</v>
      </c>
      <c r="H35" s="165">
        <f>H18/H27*1000</f>
        <v>5189.872177498527</v>
      </c>
      <c r="I35" s="271"/>
      <c r="J35" s="165">
        <f>J18/J27*1000</f>
        <v>5262.167484783035</v>
      </c>
      <c r="K35" s="165">
        <f>K18/K27*1000</f>
        <v>5132.748281955625</v>
      </c>
      <c r="L35" s="272"/>
      <c r="M35" s="165">
        <f>M18/M27*1000</f>
        <v>5251.951305713725</v>
      </c>
      <c r="N35" s="242">
        <f aca="true" t="shared" si="6" ref="N35:P37">H35-K35</f>
        <v>57.123895542901664</v>
      </c>
      <c r="O35" s="242">
        <f t="shared" si="6"/>
        <v>0</v>
      </c>
      <c r="P35" s="242">
        <f t="shared" si="6"/>
        <v>10.216179069310783</v>
      </c>
    </row>
    <row r="36" spans="1:16" ht="24" customHeight="1">
      <c r="A36" s="64"/>
      <c r="B36" s="11"/>
      <c r="C36" s="375" t="s">
        <v>147</v>
      </c>
      <c r="D36" s="376"/>
      <c r="E36" s="377"/>
      <c r="F36" s="8" t="s">
        <v>356</v>
      </c>
      <c r="G36" s="129" t="s">
        <v>50</v>
      </c>
      <c r="H36" s="246" t="s">
        <v>156</v>
      </c>
      <c r="I36" s="246"/>
      <c r="J36" s="242">
        <f>H36+I36</f>
        <v>18020</v>
      </c>
      <c r="K36" s="246" t="s">
        <v>156</v>
      </c>
      <c r="L36" s="246"/>
      <c r="M36" s="242">
        <f>K36+L36</f>
        <v>18020</v>
      </c>
      <c r="N36" s="242">
        <f t="shared" si="6"/>
        <v>0</v>
      </c>
      <c r="O36" s="242">
        <f t="shared" si="6"/>
        <v>0</v>
      </c>
      <c r="P36" s="242">
        <f t="shared" si="6"/>
        <v>0</v>
      </c>
    </row>
    <row r="37" spans="1:16" ht="19.5" customHeight="1">
      <c r="A37" s="64"/>
      <c r="B37" s="11"/>
      <c r="C37" s="375" t="s">
        <v>148</v>
      </c>
      <c r="D37" s="376"/>
      <c r="E37" s="377"/>
      <c r="F37" s="8" t="s">
        <v>356</v>
      </c>
      <c r="G37" s="129" t="s">
        <v>50</v>
      </c>
      <c r="H37" s="273">
        <v>8822</v>
      </c>
      <c r="I37" s="273"/>
      <c r="J37" s="242">
        <f>H37+I37</f>
        <v>8822</v>
      </c>
      <c r="K37" s="246" t="s">
        <v>242</v>
      </c>
      <c r="L37" s="246"/>
      <c r="M37" s="242">
        <f>K37+L37</f>
        <v>14232</v>
      </c>
      <c r="N37" s="242">
        <f t="shared" si="6"/>
        <v>-5410</v>
      </c>
      <c r="O37" s="242">
        <f t="shared" si="6"/>
        <v>0</v>
      </c>
      <c r="P37" s="242">
        <f t="shared" si="6"/>
        <v>-5410</v>
      </c>
    </row>
    <row r="38" spans="1:16" ht="26.25" customHeight="1" hidden="1">
      <c r="A38" s="64"/>
      <c r="B38" s="11"/>
      <c r="C38" s="145"/>
      <c r="D38" s="146"/>
      <c r="E38" s="131"/>
      <c r="F38" s="8"/>
      <c r="G38" s="152"/>
      <c r="H38" s="134"/>
      <c r="I38" s="134"/>
      <c r="J38" s="134"/>
      <c r="K38" s="134"/>
      <c r="L38" s="134"/>
      <c r="M38" s="134"/>
      <c r="N38" s="134"/>
      <c r="O38" s="7"/>
      <c r="P38" s="7"/>
    </row>
    <row r="39" spans="1:16" ht="18.75" customHeight="1">
      <c r="A39" s="64">
        <v>4</v>
      </c>
      <c r="B39" s="130" t="s">
        <v>112</v>
      </c>
      <c r="C39" s="467" t="s">
        <v>110</v>
      </c>
      <c r="D39" s="468"/>
      <c r="E39" s="469"/>
      <c r="F39" s="8"/>
      <c r="G39" s="8"/>
      <c r="H39" s="35"/>
      <c r="I39" s="35"/>
      <c r="J39" s="35"/>
      <c r="K39" s="157"/>
      <c r="L39" s="225"/>
      <c r="M39" s="225"/>
      <c r="N39" s="35"/>
      <c r="O39" s="7"/>
      <c r="P39" s="7"/>
    </row>
    <row r="40" spans="1:16" ht="21.75" customHeight="1">
      <c r="A40" s="64"/>
      <c r="B40" s="130"/>
      <c r="C40" s="375" t="s">
        <v>346</v>
      </c>
      <c r="D40" s="376"/>
      <c r="E40" s="377"/>
      <c r="F40" s="9" t="s">
        <v>25</v>
      </c>
      <c r="G40" s="129" t="s">
        <v>50</v>
      </c>
      <c r="H40" s="157" t="s">
        <v>344</v>
      </c>
      <c r="I40" s="157"/>
      <c r="J40" s="157" t="s">
        <v>344</v>
      </c>
      <c r="K40" s="157" t="s">
        <v>344</v>
      </c>
      <c r="L40" s="225"/>
      <c r="M40" s="157" t="s">
        <v>344</v>
      </c>
      <c r="N40" s="242">
        <f>H40-K40</f>
        <v>0</v>
      </c>
      <c r="O40" s="242">
        <f aca="true" t="shared" si="7" ref="O40:P42">I40-L40</f>
        <v>0</v>
      </c>
      <c r="P40" s="242">
        <f>J40-M40</f>
        <v>0</v>
      </c>
    </row>
    <row r="41" spans="1:16" ht="22.5" customHeight="1">
      <c r="A41" s="64"/>
      <c r="B41" s="130"/>
      <c r="C41" s="463" t="s">
        <v>347</v>
      </c>
      <c r="D41" s="463"/>
      <c r="E41" s="463"/>
      <c r="F41" s="9" t="s">
        <v>25</v>
      </c>
      <c r="G41" s="167" t="s">
        <v>50</v>
      </c>
      <c r="H41" s="157" t="s">
        <v>217</v>
      </c>
      <c r="I41" s="157"/>
      <c r="J41" s="157" t="s">
        <v>217</v>
      </c>
      <c r="K41" s="157" t="s">
        <v>217</v>
      </c>
      <c r="L41" s="225"/>
      <c r="M41" s="157" t="s">
        <v>217</v>
      </c>
      <c r="N41" s="242">
        <f>H41-K41</f>
        <v>0</v>
      </c>
      <c r="O41" s="242">
        <f t="shared" si="7"/>
        <v>0</v>
      </c>
      <c r="P41" s="242">
        <f>J41-M41</f>
        <v>0</v>
      </c>
    </row>
    <row r="42" spans="1:16" ht="34.5" customHeight="1">
      <c r="A42" s="7"/>
      <c r="B42" s="116" t="s">
        <v>27</v>
      </c>
      <c r="C42" s="362" t="s">
        <v>341</v>
      </c>
      <c r="D42" s="363"/>
      <c r="E42" s="364"/>
      <c r="F42" s="80" t="s">
        <v>46</v>
      </c>
      <c r="G42" s="276"/>
      <c r="H42" s="181">
        <v>0</v>
      </c>
      <c r="I42" s="118">
        <f>70.5+18</f>
        <v>88.5</v>
      </c>
      <c r="J42" s="125">
        <f>H42+I42</f>
        <v>88.5</v>
      </c>
      <c r="K42" s="12">
        <v>0</v>
      </c>
      <c r="L42" s="118">
        <v>88.5</v>
      </c>
      <c r="M42" s="118">
        <f>K42+L42</f>
        <v>88.5</v>
      </c>
      <c r="N42" s="242">
        <f>H42-K42</f>
        <v>0</v>
      </c>
      <c r="O42" s="242">
        <f t="shared" si="7"/>
        <v>0</v>
      </c>
      <c r="P42" s="242">
        <f t="shared" si="7"/>
        <v>0</v>
      </c>
    </row>
    <row r="43" spans="1:16" ht="22.5" customHeight="1">
      <c r="A43" s="64">
        <v>1</v>
      </c>
      <c r="B43" s="184" t="s">
        <v>231</v>
      </c>
      <c r="C43" s="401" t="s">
        <v>111</v>
      </c>
      <c r="D43" s="401"/>
      <c r="E43" s="401"/>
      <c r="F43" s="8"/>
      <c r="G43" s="8"/>
      <c r="H43" s="35"/>
      <c r="I43" s="35"/>
      <c r="J43" s="35"/>
      <c r="K43" s="35"/>
      <c r="L43" s="35"/>
      <c r="M43" s="35"/>
      <c r="N43" s="35"/>
      <c r="O43" s="7"/>
      <c r="P43" s="7"/>
    </row>
    <row r="44" spans="1:16" ht="15.75" hidden="1">
      <c r="A44" s="64"/>
      <c r="B44" s="9"/>
      <c r="C44" s="370"/>
      <c r="D44" s="365"/>
      <c r="E44" s="366"/>
      <c r="F44" s="8"/>
      <c r="G44" s="8"/>
      <c r="H44" s="35"/>
      <c r="I44" s="35"/>
      <c r="J44" s="35"/>
      <c r="K44" s="35"/>
      <c r="L44" s="35"/>
      <c r="M44" s="35"/>
      <c r="N44" s="35"/>
      <c r="O44" s="7"/>
      <c r="P44" s="7"/>
    </row>
    <row r="45" spans="1:16" ht="19.5" customHeight="1" hidden="1">
      <c r="A45" s="64"/>
      <c r="B45" s="9"/>
      <c r="C45" s="362" t="s">
        <v>98</v>
      </c>
      <c r="D45" s="363"/>
      <c r="E45" s="364"/>
      <c r="F45" s="8"/>
      <c r="G45" s="8"/>
      <c r="H45" s="138">
        <f>H46+H47</f>
        <v>0</v>
      </c>
      <c r="I45" s="138">
        <f>I46+I47</f>
        <v>88.5</v>
      </c>
      <c r="J45" s="138">
        <f>J46+J47</f>
        <v>88.5</v>
      </c>
      <c r="K45" s="138"/>
      <c r="L45" s="138">
        <f>L46+L47</f>
        <v>88.5</v>
      </c>
      <c r="M45" s="138">
        <f>M46+M47</f>
        <v>88.5</v>
      </c>
      <c r="N45" s="138">
        <f>N46+N47</f>
        <v>0</v>
      </c>
      <c r="O45" s="7"/>
      <c r="P45" s="7"/>
    </row>
    <row r="46" spans="1:16" ht="33" customHeight="1">
      <c r="A46" s="64"/>
      <c r="B46" s="9"/>
      <c r="C46" s="444" t="s">
        <v>30</v>
      </c>
      <c r="D46" s="445"/>
      <c r="E46" s="446"/>
      <c r="F46" s="80" t="s">
        <v>46</v>
      </c>
      <c r="G46" s="91" t="s">
        <v>31</v>
      </c>
      <c r="H46" s="125">
        <v>0</v>
      </c>
      <c r="I46" s="125">
        <v>88.5</v>
      </c>
      <c r="J46" s="125">
        <f>H46+I46</f>
        <v>88.5</v>
      </c>
      <c r="K46" s="118"/>
      <c r="L46" s="118">
        <v>88.5</v>
      </c>
      <c r="M46" s="118">
        <f>K46+L46</f>
        <v>88.5</v>
      </c>
      <c r="N46" s="242">
        <f>H46-K46</f>
        <v>0</v>
      </c>
      <c r="O46" s="242">
        <f>I46-L46</f>
        <v>0</v>
      </c>
      <c r="P46" s="242">
        <f>J46-M46</f>
        <v>0</v>
      </c>
    </row>
    <row r="47" spans="1:17" ht="99.75" customHeight="1" hidden="1">
      <c r="A47" s="64"/>
      <c r="B47" s="9"/>
      <c r="C47" s="428"/>
      <c r="D47" s="429"/>
      <c r="E47" s="430"/>
      <c r="F47" s="80" t="s">
        <v>46</v>
      </c>
      <c r="G47" s="117" t="s">
        <v>102</v>
      </c>
      <c r="H47" s="125"/>
      <c r="I47" s="125"/>
      <c r="J47" s="125"/>
      <c r="K47" s="118"/>
      <c r="L47" s="118"/>
      <c r="M47" s="118"/>
      <c r="N47" s="118">
        <f>H47-K47</f>
        <v>0</v>
      </c>
      <c r="O47" s="7"/>
      <c r="P47" s="118"/>
      <c r="Q47" s="128"/>
    </row>
    <row r="48" spans="1:16" ht="18.75" customHeight="1">
      <c r="A48" s="64">
        <v>2</v>
      </c>
      <c r="B48" s="184" t="s">
        <v>231</v>
      </c>
      <c r="C48" s="431" t="s">
        <v>107</v>
      </c>
      <c r="D48" s="431"/>
      <c r="E48" s="431"/>
      <c r="F48" s="80"/>
      <c r="G48" s="91"/>
      <c r="H48" s="121"/>
      <c r="I48" s="121"/>
      <c r="J48" s="121"/>
      <c r="K48" s="121"/>
      <c r="L48" s="121"/>
      <c r="M48" s="121"/>
      <c r="N48" s="122"/>
      <c r="O48" s="7"/>
      <c r="P48" s="7"/>
    </row>
    <row r="49" spans="1:16" ht="19.5" customHeight="1" hidden="1">
      <c r="A49" s="64"/>
      <c r="B49" s="9"/>
      <c r="C49" s="427"/>
      <c r="D49" s="427"/>
      <c r="E49" s="427"/>
      <c r="F49" s="80"/>
      <c r="G49" s="91"/>
      <c r="H49" s="121"/>
      <c r="I49" s="121"/>
      <c r="J49" s="121"/>
      <c r="K49" s="121"/>
      <c r="L49" s="121"/>
      <c r="M49" s="121"/>
      <c r="N49" s="122"/>
      <c r="O49" s="7"/>
      <c r="P49" s="7"/>
    </row>
    <row r="50" spans="1:16" ht="24.75" customHeight="1">
      <c r="A50" s="64"/>
      <c r="B50" s="9"/>
      <c r="C50" s="459" t="s">
        <v>96</v>
      </c>
      <c r="D50" s="459"/>
      <c r="E50" s="459"/>
      <c r="F50" s="80" t="s">
        <v>101</v>
      </c>
      <c r="G50" s="91" t="s">
        <v>31</v>
      </c>
      <c r="H50" s="123"/>
      <c r="I50" s="123">
        <v>2</v>
      </c>
      <c r="J50" s="180">
        <f>H50+I50</f>
        <v>2</v>
      </c>
      <c r="K50" s="123"/>
      <c r="L50" s="123">
        <v>2</v>
      </c>
      <c r="M50" s="242">
        <f>K50+L50</f>
        <v>2</v>
      </c>
      <c r="N50" s="242">
        <f aca="true" t="shared" si="8" ref="N50:P51">H50-K50</f>
        <v>0</v>
      </c>
      <c r="O50" s="242">
        <f t="shared" si="8"/>
        <v>0</v>
      </c>
      <c r="P50" s="242">
        <f t="shared" si="8"/>
        <v>0</v>
      </c>
    </row>
    <row r="51" spans="1:17" ht="30.75" customHeight="1">
      <c r="A51" s="64"/>
      <c r="B51" s="9"/>
      <c r="C51" s="444" t="s">
        <v>95</v>
      </c>
      <c r="D51" s="445"/>
      <c r="E51" s="446"/>
      <c r="F51" s="80" t="s">
        <v>101</v>
      </c>
      <c r="G51" s="91" t="s">
        <v>99</v>
      </c>
      <c r="H51" s="139"/>
      <c r="I51" s="139">
        <v>2</v>
      </c>
      <c r="J51" s="180">
        <f>H51+I51</f>
        <v>2</v>
      </c>
      <c r="K51" s="123"/>
      <c r="L51" s="123">
        <v>2</v>
      </c>
      <c r="M51" s="242">
        <f>K51+L51</f>
        <v>2</v>
      </c>
      <c r="N51" s="242">
        <f t="shared" si="8"/>
        <v>0</v>
      </c>
      <c r="O51" s="242">
        <f t="shared" si="8"/>
        <v>0</v>
      </c>
      <c r="P51" s="242">
        <f t="shared" si="8"/>
        <v>0</v>
      </c>
      <c r="Q51" s="124"/>
    </row>
    <row r="52" spans="1:16" ht="23.25" customHeight="1">
      <c r="A52" s="64">
        <v>3</v>
      </c>
      <c r="B52" s="184" t="s">
        <v>231</v>
      </c>
      <c r="C52" s="443" t="s">
        <v>108</v>
      </c>
      <c r="D52" s="443"/>
      <c r="E52" s="443"/>
      <c r="F52" s="80"/>
      <c r="G52" s="91"/>
      <c r="H52" s="121"/>
      <c r="I52" s="121"/>
      <c r="J52" s="121"/>
      <c r="K52" s="121"/>
      <c r="L52" s="121"/>
      <c r="M52" s="121"/>
      <c r="N52" s="122"/>
      <c r="O52" s="7"/>
      <c r="P52" s="7"/>
    </row>
    <row r="53" spans="1:16" ht="15.75" hidden="1">
      <c r="A53" s="64"/>
      <c r="B53" s="9"/>
      <c r="C53" s="458"/>
      <c r="D53" s="458"/>
      <c r="E53" s="458"/>
      <c r="F53" s="80"/>
      <c r="G53" s="91"/>
      <c r="H53" s="121"/>
      <c r="I53" s="121"/>
      <c r="J53" s="121"/>
      <c r="K53" s="121"/>
      <c r="L53" s="121"/>
      <c r="M53" s="121"/>
      <c r="N53" s="122"/>
      <c r="O53" s="7"/>
      <c r="P53" s="7"/>
    </row>
    <row r="54" spans="1:16" ht="29.25" customHeight="1">
      <c r="A54" s="64"/>
      <c r="B54" s="9"/>
      <c r="C54" s="459" t="s">
        <v>97</v>
      </c>
      <c r="D54" s="459"/>
      <c r="E54" s="459"/>
      <c r="F54" s="80" t="s">
        <v>46</v>
      </c>
      <c r="G54" s="91" t="s">
        <v>50</v>
      </c>
      <c r="H54" s="125"/>
      <c r="I54" s="125">
        <f>I46/I51</f>
        <v>44.25</v>
      </c>
      <c r="J54" s="125">
        <f>J46/J51</f>
        <v>44.25</v>
      </c>
      <c r="K54" s="125"/>
      <c r="L54" s="125">
        <f>L46/L51</f>
        <v>44.25</v>
      </c>
      <c r="M54" s="125">
        <f>M46/M51</f>
        <v>44.25</v>
      </c>
      <c r="N54" s="242">
        <f>H54-K54</f>
        <v>0</v>
      </c>
      <c r="O54" s="242">
        <f>I54-L54</f>
        <v>0</v>
      </c>
      <c r="P54" s="242">
        <f>J54-M54</f>
        <v>0</v>
      </c>
    </row>
    <row r="55" spans="1:16" ht="20.25" customHeight="1">
      <c r="A55" s="64">
        <v>4</v>
      </c>
      <c r="B55" s="184" t="s">
        <v>231</v>
      </c>
      <c r="C55" s="462" t="s">
        <v>110</v>
      </c>
      <c r="D55" s="462"/>
      <c r="E55" s="462"/>
      <c r="F55" s="80"/>
      <c r="G55" s="91"/>
      <c r="H55" s="121"/>
      <c r="I55" s="121"/>
      <c r="J55" s="121"/>
      <c r="K55" s="121"/>
      <c r="L55" s="121"/>
      <c r="M55" s="121"/>
      <c r="N55" s="121"/>
      <c r="O55" s="7"/>
      <c r="P55" s="7"/>
    </row>
    <row r="56" spans="1:16" ht="18.75" customHeight="1" hidden="1">
      <c r="A56" s="64"/>
      <c r="B56" s="9"/>
      <c r="C56" s="458"/>
      <c r="D56" s="458"/>
      <c r="E56" s="458"/>
      <c r="F56" s="80"/>
      <c r="G56" s="91"/>
      <c r="H56" s="121"/>
      <c r="I56" s="121"/>
      <c r="J56" s="121"/>
      <c r="K56" s="121"/>
      <c r="L56" s="121"/>
      <c r="M56" s="121"/>
      <c r="N56" s="121"/>
      <c r="O56" s="7"/>
      <c r="P56" s="7"/>
    </row>
    <row r="57" spans="1:20" ht="31.5" customHeight="1">
      <c r="A57" s="7"/>
      <c r="B57" s="9"/>
      <c r="C57" s="461" t="s">
        <v>100</v>
      </c>
      <c r="D57" s="461"/>
      <c r="E57" s="461"/>
      <c r="F57" s="80" t="s">
        <v>25</v>
      </c>
      <c r="G57" s="91"/>
      <c r="H57" s="126"/>
      <c r="I57" s="126">
        <f>I46/142904.986*100</f>
        <v>0.06192925976704549</v>
      </c>
      <c r="J57" s="126">
        <f>H57+I57</f>
        <v>0.06192925976704549</v>
      </c>
      <c r="K57" s="126"/>
      <c r="L57" s="126">
        <f>L46/142904.986*100</f>
        <v>0.06192925976704549</v>
      </c>
      <c r="M57" s="239">
        <f>K57+L57</f>
        <v>0.06192925976704549</v>
      </c>
      <c r="N57" s="242">
        <f>H57-K57</f>
        <v>0</v>
      </c>
      <c r="O57" s="242">
        <f>I57-L57</f>
        <v>0</v>
      </c>
      <c r="P57" s="242">
        <f>J57-M57</f>
        <v>0</v>
      </c>
      <c r="T57" s="96">
        <f>144675.31-1770.324</f>
        <v>142904.986</v>
      </c>
    </row>
    <row r="58" spans="1:16" ht="24.75" customHeight="1" hidden="1">
      <c r="A58" s="7"/>
      <c r="B58" s="9"/>
      <c r="C58" s="361" t="s">
        <v>24</v>
      </c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7"/>
      <c r="P58" s="7"/>
    </row>
    <row r="59" spans="1:16" ht="18" customHeight="1" hidden="1">
      <c r="A59" s="7"/>
      <c r="B59" s="359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54"/>
      <c r="O59" s="22"/>
      <c r="P59" s="22"/>
    </row>
    <row r="60" spans="1:16" ht="25.5" customHeight="1">
      <c r="A60" s="7"/>
      <c r="B60" s="116" t="s">
        <v>27</v>
      </c>
      <c r="C60" s="174" t="s">
        <v>222</v>
      </c>
      <c r="D60" s="88"/>
      <c r="E60" s="9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</row>
    <row r="61" spans="1:16" ht="33" customHeight="1">
      <c r="A61" s="178">
        <v>1</v>
      </c>
      <c r="B61" s="184" t="s">
        <v>231</v>
      </c>
      <c r="C61" s="398" t="s">
        <v>223</v>
      </c>
      <c r="D61" s="399"/>
      <c r="E61" s="400"/>
      <c r="F61" s="80" t="s">
        <v>46</v>
      </c>
      <c r="G61" s="91" t="s">
        <v>31</v>
      </c>
      <c r="H61" s="181"/>
      <c r="I61" s="125">
        <v>290</v>
      </c>
      <c r="J61" s="125">
        <f>H61+I61</f>
        <v>290</v>
      </c>
      <c r="K61" s="181"/>
      <c r="L61" s="125">
        <v>288.43</v>
      </c>
      <c r="M61" s="118">
        <f>K61+L61</f>
        <v>288.43</v>
      </c>
      <c r="N61" s="242">
        <f>H61-K61</f>
        <v>0</v>
      </c>
      <c r="O61" s="118">
        <f>I61-L61</f>
        <v>1.5699999999999932</v>
      </c>
      <c r="P61" s="118">
        <f>J61-M61</f>
        <v>1.5699999999999932</v>
      </c>
    </row>
    <row r="62" spans="1:16" ht="18" customHeight="1">
      <c r="A62" s="179"/>
      <c r="B62" s="175"/>
      <c r="C62" s="388" t="s">
        <v>107</v>
      </c>
      <c r="D62" s="389"/>
      <c r="E62" s="390"/>
      <c r="F62" s="80"/>
      <c r="G62" s="80"/>
      <c r="H62" s="12"/>
      <c r="I62" s="12"/>
      <c r="J62" s="12"/>
      <c r="K62" s="12"/>
      <c r="L62" s="12"/>
      <c r="M62" s="12"/>
      <c r="N62" s="12"/>
      <c r="O62" s="80"/>
      <c r="P62" s="80"/>
    </row>
    <row r="63" spans="1:16" ht="23.25" customHeight="1">
      <c r="A63" s="178">
        <v>2</v>
      </c>
      <c r="B63" s="184" t="s">
        <v>231</v>
      </c>
      <c r="C63" s="444" t="s">
        <v>226</v>
      </c>
      <c r="D63" s="445"/>
      <c r="E63" s="446"/>
      <c r="F63" s="80" t="s">
        <v>101</v>
      </c>
      <c r="G63" s="91" t="s">
        <v>31</v>
      </c>
      <c r="H63" s="12"/>
      <c r="I63" s="12">
        <v>1</v>
      </c>
      <c r="J63" s="180">
        <f>H63+I63</f>
        <v>1</v>
      </c>
      <c r="K63" s="12"/>
      <c r="L63" s="12">
        <v>1</v>
      </c>
      <c r="M63" s="242">
        <f>K63+L63</f>
        <v>1</v>
      </c>
      <c r="N63" s="242">
        <f aca="true" t="shared" si="9" ref="N63:P64">H63-K63</f>
        <v>0</v>
      </c>
      <c r="O63" s="242">
        <f t="shared" si="9"/>
        <v>0</v>
      </c>
      <c r="P63" s="242">
        <f t="shared" si="9"/>
        <v>0</v>
      </c>
    </row>
    <row r="64" spans="1:16" ht="24" customHeight="1">
      <c r="A64" s="178"/>
      <c r="B64" s="176"/>
      <c r="C64" s="440" t="s">
        <v>227</v>
      </c>
      <c r="D64" s="441"/>
      <c r="E64" s="442"/>
      <c r="F64" s="80" t="s">
        <v>101</v>
      </c>
      <c r="G64" s="91" t="s">
        <v>31</v>
      </c>
      <c r="H64" s="12"/>
      <c r="I64" s="12">
        <v>1</v>
      </c>
      <c r="J64" s="180">
        <f>H64+I64</f>
        <v>1</v>
      </c>
      <c r="K64" s="12"/>
      <c r="L64" s="12">
        <v>1</v>
      </c>
      <c r="M64" s="242">
        <f>K64+L64</f>
        <v>1</v>
      </c>
      <c r="N64" s="242">
        <f t="shared" si="9"/>
        <v>0</v>
      </c>
      <c r="O64" s="242">
        <f t="shared" si="9"/>
        <v>0</v>
      </c>
      <c r="P64" s="242">
        <f t="shared" si="9"/>
        <v>0</v>
      </c>
    </row>
    <row r="65" spans="1:16" ht="18" customHeight="1">
      <c r="A65" s="179"/>
      <c r="B65" s="177"/>
      <c r="C65" s="388" t="s">
        <v>108</v>
      </c>
      <c r="D65" s="389"/>
      <c r="E65" s="390"/>
      <c r="F65" s="80"/>
      <c r="G65" s="80"/>
      <c r="H65" s="12"/>
      <c r="I65" s="12"/>
      <c r="J65" s="12"/>
      <c r="K65" s="12"/>
      <c r="L65" s="12"/>
      <c r="M65" s="12"/>
      <c r="N65" s="12"/>
      <c r="O65" s="80"/>
      <c r="P65" s="80"/>
    </row>
    <row r="66" spans="1:16" ht="29.25" customHeight="1">
      <c r="A66" s="178">
        <v>3</v>
      </c>
      <c r="B66" s="184" t="s">
        <v>231</v>
      </c>
      <c r="C66" s="440" t="s">
        <v>224</v>
      </c>
      <c r="D66" s="441"/>
      <c r="E66" s="442"/>
      <c r="F66" s="80"/>
      <c r="G66" s="91" t="s">
        <v>99</v>
      </c>
      <c r="H66" s="181"/>
      <c r="I66" s="125">
        <f>I61/I64</f>
        <v>290</v>
      </c>
      <c r="J66" s="125">
        <f>J61/J64</f>
        <v>290</v>
      </c>
      <c r="K66" s="181"/>
      <c r="L66" s="125">
        <f>L61/L64</f>
        <v>288.43</v>
      </c>
      <c r="M66" s="125">
        <f>M61/M64</f>
        <v>288.43</v>
      </c>
      <c r="N66" s="118">
        <f>H66-K66</f>
        <v>0</v>
      </c>
      <c r="O66" s="118">
        <f>I66-L66</f>
        <v>1.5699999999999932</v>
      </c>
      <c r="P66" s="118">
        <f>J66-M66</f>
        <v>1.5699999999999932</v>
      </c>
    </row>
    <row r="67" spans="1:16" ht="18" customHeight="1">
      <c r="A67" s="179"/>
      <c r="B67" s="177"/>
      <c r="C67" s="443" t="s">
        <v>110</v>
      </c>
      <c r="D67" s="443"/>
      <c r="E67" s="443"/>
      <c r="F67" s="80"/>
      <c r="G67" s="80"/>
      <c r="H67" s="12"/>
      <c r="I67" s="12"/>
      <c r="J67" s="12"/>
      <c r="K67" s="12"/>
      <c r="L67" s="12"/>
      <c r="M67" s="12"/>
      <c r="N67" s="12"/>
      <c r="O67" s="80"/>
      <c r="P67" s="80"/>
    </row>
    <row r="68" spans="1:16" ht="24.75" customHeight="1">
      <c r="A68" s="178">
        <v>4</v>
      </c>
      <c r="B68" s="184" t="s">
        <v>231</v>
      </c>
      <c r="C68" s="440" t="s">
        <v>225</v>
      </c>
      <c r="D68" s="441"/>
      <c r="E68" s="442"/>
      <c r="F68" s="80" t="s">
        <v>25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ht="18" customHeight="1">
      <c r="A69" s="172"/>
      <c r="B69" s="17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  <row r="71" spans="2:14" ht="15.75">
      <c r="B71" s="25"/>
      <c r="C71" s="25"/>
      <c r="D71" s="25"/>
      <c r="E71" s="25"/>
      <c r="F71" s="25"/>
      <c r="G71" s="23"/>
      <c r="H71" s="23"/>
      <c r="I71" s="23"/>
      <c r="J71" s="23"/>
      <c r="K71" s="23"/>
      <c r="L71" s="23"/>
      <c r="M71" s="23"/>
      <c r="N71" s="23"/>
    </row>
    <row r="72" spans="2:14" ht="18">
      <c r="B72" s="6"/>
      <c r="C72" s="25"/>
      <c r="D72" s="25"/>
      <c r="E72" s="25"/>
      <c r="F72" s="25"/>
      <c r="G72" s="23"/>
      <c r="H72" s="45"/>
      <c r="I72" s="45"/>
      <c r="J72" s="45"/>
      <c r="K72" s="45"/>
      <c r="L72" s="45"/>
      <c r="M72" s="45"/>
      <c r="N72" s="23"/>
    </row>
    <row r="73" spans="2:17" ht="17.25" customHeight="1">
      <c r="B73" s="460" t="s">
        <v>348</v>
      </c>
      <c r="C73" s="460"/>
      <c r="D73" s="460"/>
      <c r="E73" s="460"/>
      <c r="F73" s="460"/>
      <c r="G73" s="23"/>
      <c r="H73" s="46"/>
      <c r="I73" s="46"/>
      <c r="J73" s="274" t="s">
        <v>62</v>
      </c>
      <c r="K73" s="44"/>
      <c r="M73" s="227"/>
      <c r="N73" s="41"/>
      <c r="O73" s="41"/>
      <c r="P73" s="41"/>
      <c r="Q73" s="41"/>
    </row>
    <row r="74" spans="2:14" ht="18" customHeight="1">
      <c r="B74" s="39"/>
      <c r="C74" s="28"/>
      <c r="D74" s="28"/>
      <c r="E74" s="28"/>
      <c r="F74" s="23"/>
      <c r="G74" s="23"/>
      <c r="H74" s="38" t="s">
        <v>49</v>
      </c>
      <c r="I74" s="38"/>
      <c r="J74" s="38" t="s">
        <v>48</v>
      </c>
      <c r="K74" s="38"/>
      <c r="M74" s="38"/>
      <c r="N74" s="38"/>
    </row>
    <row r="75" ht="18.75">
      <c r="B75" s="4"/>
    </row>
    <row r="76" ht="18.75">
      <c r="B76" s="4"/>
    </row>
    <row r="77" ht="18.75">
      <c r="B77" s="4"/>
    </row>
    <row r="78" ht="18.75">
      <c r="B78" s="4"/>
    </row>
    <row r="79" ht="18.75">
      <c r="B79" s="4"/>
    </row>
    <row r="80" ht="18.75">
      <c r="B80" s="4"/>
    </row>
  </sheetData>
  <mergeCells count="65">
    <mergeCell ref="C20:E20"/>
    <mergeCell ref="D9:H9"/>
    <mergeCell ref="C18:E18"/>
    <mergeCell ref="C19:E19"/>
    <mergeCell ref="H15:J15"/>
    <mergeCell ref="F5:G5"/>
    <mergeCell ref="C13:D13"/>
    <mergeCell ref="G15:G16"/>
    <mergeCell ref="F15:F16"/>
    <mergeCell ref="C12:D12"/>
    <mergeCell ref="E12:O12"/>
    <mergeCell ref="D8:M8"/>
    <mergeCell ref="C39:E39"/>
    <mergeCell ref="C35:E35"/>
    <mergeCell ref="C24:E24"/>
    <mergeCell ref="C25:E25"/>
    <mergeCell ref="C26:E26"/>
    <mergeCell ref="C36:E36"/>
    <mergeCell ref="C37:E37"/>
    <mergeCell ref="C33:E33"/>
    <mergeCell ref="C34:E34"/>
    <mergeCell ref="C40:E40"/>
    <mergeCell ref="C55:E55"/>
    <mergeCell ref="C46:E46"/>
    <mergeCell ref="C44:E44"/>
    <mergeCell ref="C45:E45"/>
    <mergeCell ref="C54:E54"/>
    <mergeCell ref="C47:E47"/>
    <mergeCell ref="C52:E52"/>
    <mergeCell ref="C51:E51"/>
    <mergeCell ref="C41:E41"/>
    <mergeCell ref="A15:A16"/>
    <mergeCell ref="C17:E17"/>
    <mergeCell ref="B15:B16"/>
    <mergeCell ref="C15:E16"/>
    <mergeCell ref="B73:F73"/>
    <mergeCell ref="C49:E49"/>
    <mergeCell ref="C56:E56"/>
    <mergeCell ref="C61:E61"/>
    <mergeCell ref="B59:N59"/>
    <mergeCell ref="C57:E57"/>
    <mergeCell ref="C58:N58"/>
    <mergeCell ref="C64:E64"/>
    <mergeCell ref="C66:E66"/>
    <mergeCell ref="C68:E68"/>
    <mergeCell ref="C62:E62"/>
    <mergeCell ref="C65:E65"/>
    <mergeCell ref="N15:P15"/>
    <mergeCell ref="C42:E42"/>
    <mergeCell ref="C53:E53"/>
    <mergeCell ref="C48:E48"/>
    <mergeCell ref="C50:E50"/>
    <mergeCell ref="C22:E22"/>
    <mergeCell ref="C23:E23"/>
    <mergeCell ref="C43:E43"/>
    <mergeCell ref="C67:E67"/>
    <mergeCell ref="C63:E63"/>
    <mergeCell ref="C32:E32"/>
    <mergeCell ref="K15:M15"/>
    <mergeCell ref="C27:E27"/>
    <mergeCell ref="C28:E28"/>
    <mergeCell ref="C31:E31"/>
    <mergeCell ref="C29:E29"/>
    <mergeCell ref="C30:E30"/>
    <mergeCell ref="C21:E21"/>
  </mergeCells>
  <printOptions/>
  <pageMargins left="0.3937007874015748" right="0" top="0.3937007874015748" bottom="0.3937007874015748" header="0.11811023622047245" footer="0.11811023622047245"/>
  <pageSetup fitToWidth="2" horizontalDpi="600" verticalDpi="600" orientation="landscape" paperSize="9" scale="77" r:id="rId1"/>
  <rowBreaks count="1" manualBreakCount="1">
    <brk id="41" max="15" man="1"/>
  </rowBreaks>
  <colBreaks count="1" manualBreakCount="1">
    <brk id="17" max="1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39"/>
  <sheetViews>
    <sheetView view="pageBreakPreview" zoomScale="85" zoomScaleNormal="75" zoomScaleSheetLayoutView="85" workbookViewId="0" topLeftCell="B1">
      <selection activeCell="G33" sqref="G33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19.75390625" style="0" customWidth="1"/>
    <col min="4" max="4" width="29.75390625" style="0" customWidth="1"/>
    <col min="5" max="5" width="18.625" style="0" customWidth="1"/>
    <col min="6" max="6" width="19.75390625" style="0" customWidth="1"/>
    <col min="7" max="7" width="18.25390625" style="0" customWidth="1"/>
    <col min="8" max="8" width="18.00390625" style="0" customWidth="1"/>
    <col min="9" max="9" width="16.00390625" style="0" customWidth="1"/>
    <col min="10" max="10" width="16.125" style="0" customWidth="1"/>
    <col min="11" max="11" width="15.375" style="0" customWidth="1"/>
    <col min="12" max="12" width="14.00390625" style="0" customWidth="1"/>
    <col min="13" max="13" width="14.75390625" style="0" customWidth="1"/>
    <col min="14" max="14" width="12.375" style="0" customWidth="1"/>
    <col min="15" max="15" width="12.00390625" style="0" customWidth="1"/>
    <col min="16" max="16" width="12.375" style="0" customWidth="1"/>
    <col min="17" max="17" width="11.625" style="0" bestFit="1" customWidth="1"/>
  </cols>
  <sheetData>
    <row r="1" ht="12.75">
      <c r="M1" s="55" t="s">
        <v>63</v>
      </c>
    </row>
    <row r="2" ht="12.75">
      <c r="M2" s="55" t="s">
        <v>64</v>
      </c>
    </row>
    <row r="3" ht="12.75">
      <c r="M3" s="55" t="s">
        <v>65</v>
      </c>
    </row>
    <row r="4" spans="2:12" ht="15.75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20.25">
      <c r="B5" s="24"/>
      <c r="C5" s="24"/>
      <c r="D5" s="42"/>
      <c r="E5" s="42"/>
      <c r="F5" s="42"/>
      <c r="G5" s="54" t="s">
        <v>0</v>
      </c>
      <c r="H5" s="42"/>
      <c r="I5" s="42"/>
      <c r="J5" s="24"/>
      <c r="K5" s="24"/>
      <c r="L5" s="24"/>
    </row>
    <row r="6" spans="2:12" ht="18.75">
      <c r="B6" s="30"/>
      <c r="C6" s="30"/>
      <c r="D6" s="422" t="s">
        <v>323</v>
      </c>
      <c r="E6" s="422"/>
      <c r="F6" s="422"/>
      <c r="G6" s="422"/>
      <c r="H6" s="422"/>
      <c r="I6" s="422"/>
      <c r="J6" s="422"/>
      <c r="K6" s="24"/>
      <c r="L6" s="24"/>
    </row>
    <row r="7" spans="2:12" ht="15.75"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>
      <c r="A8" s="67" t="s">
        <v>67</v>
      </c>
      <c r="B8" s="99" t="s">
        <v>229</v>
      </c>
      <c r="C8" s="100"/>
      <c r="D8" s="418" t="s">
        <v>66</v>
      </c>
      <c r="E8" s="418"/>
      <c r="F8" s="418"/>
      <c r="G8" s="418"/>
      <c r="H8" s="418"/>
      <c r="I8" s="418"/>
      <c r="J8" s="418"/>
      <c r="K8" s="32"/>
      <c r="L8" s="32"/>
    </row>
    <row r="9" spans="1:12" ht="18.75">
      <c r="A9" s="1"/>
      <c r="B9" s="101" t="s">
        <v>40</v>
      </c>
      <c r="C9" s="102"/>
      <c r="D9" s="103" t="s">
        <v>41</v>
      </c>
      <c r="E9" s="103"/>
      <c r="F9" s="103"/>
      <c r="G9" s="103"/>
      <c r="H9" s="103"/>
      <c r="I9" s="103"/>
      <c r="J9" s="103"/>
      <c r="K9" s="31"/>
      <c r="L9" s="31"/>
    </row>
    <row r="10" spans="1:12" ht="18.75">
      <c r="A10" s="1"/>
      <c r="B10" s="4"/>
      <c r="C10" s="2"/>
      <c r="D10" s="2"/>
      <c r="E10" s="2"/>
      <c r="F10" s="2"/>
      <c r="G10" s="2"/>
      <c r="H10" s="2"/>
      <c r="I10" s="2"/>
      <c r="J10" s="2"/>
      <c r="K10" s="24"/>
      <c r="L10" s="24"/>
    </row>
    <row r="11" spans="1:12" ht="15.75" customHeight="1">
      <c r="A11" s="67" t="s">
        <v>68</v>
      </c>
      <c r="B11" s="104" t="s">
        <v>230</v>
      </c>
      <c r="C11" s="100"/>
      <c r="D11" s="419" t="s">
        <v>66</v>
      </c>
      <c r="E11" s="419"/>
      <c r="F11" s="419"/>
      <c r="G11" s="419"/>
      <c r="H11" s="419"/>
      <c r="I11" s="419"/>
      <c r="J11" s="419"/>
      <c r="K11" s="33"/>
      <c r="L11" s="33"/>
    </row>
    <row r="12" spans="1:12" ht="18.75">
      <c r="A12" s="1"/>
      <c r="B12" s="105" t="s">
        <v>40</v>
      </c>
      <c r="C12" s="102"/>
      <c r="D12" s="103" t="s">
        <v>42</v>
      </c>
      <c r="E12" s="103"/>
      <c r="F12" s="103"/>
      <c r="G12" s="103"/>
      <c r="H12" s="103"/>
      <c r="I12" s="103"/>
      <c r="J12" s="103"/>
      <c r="K12" s="31"/>
      <c r="L12" s="31"/>
    </row>
    <row r="13" spans="1:12" ht="18.75">
      <c r="A13" s="1"/>
      <c r="B13" s="4"/>
      <c r="C13" s="2"/>
      <c r="D13" s="2"/>
      <c r="E13" s="2"/>
      <c r="F13" s="2"/>
      <c r="G13" s="2"/>
      <c r="H13" s="2"/>
      <c r="I13" s="2"/>
      <c r="J13" s="2"/>
      <c r="K13" s="24"/>
      <c r="L13" s="24"/>
    </row>
    <row r="14" spans="1:13" ht="36.75" customHeight="1">
      <c r="A14" s="67" t="s">
        <v>69</v>
      </c>
      <c r="B14" s="141" t="s">
        <v>261</v>
      </c>
      <c r="C14" s="100"/>
      <c r="D14" s="141" t="s">
        <v>213</v>
      </c>
      <c r="E14" s="421" t="s">
        <v>376</v>
      </c>
      <c r="F14" s="421"/>
      <c r="G14" s="421"/>
      <c r="H14" s="421"/>
      <c r="I14" s="421"/>
      <c r="J14" s="421"/>
      <c r="K14" s="421"/>
      <c r="L14" s="142"/>
      <c r="M14" s="142"/>
    </row>
    <row r="15" spans="2:12" ht="21.75">
      <c r="B15" s="105" t="s">
        <v>40</v>
      </c>
      <c r="C15" s="102"/>
      <c r="D15" s="10" t="s">
        <v>89</v>
      </c>
      <c r="E15" s="106"/>
      <c r="F15" s="103" t="s">
        <v>44</v>
      </c>
      <c r="G15" s="103"/>
      <c r="H15" s="103"/>
      <c r="I15" s="103"/>
      <c r="J15" s="103"/>
      <c r="K15" s="31"/>
      <c r="L15" s="31"/>
    </row>
    <row r="16" spans="2:10" ht="18.75">
      <c r="B16" s="2"/>
      <c r="C16" s="2"/>
      <c r="D16" s="2"/>
      <c r="E16" s="2"/>
      <c r="F16" s="2"/>
      <c r="G16" s="2"/>
      <c r="H16" s="2"/>
      <c r="I16" s="2"/>
      <c r="J16" s="2"/>
    </row>
    <row r="17" spans="1:6" ht="15.75">
      <c r="A17" s="30" t="s">
        <v>76</v>
      </c>
      <c r="B17" s="6" t="s">
        <v>75</v>
      </c>
      <c r="C17" s="18"/>
      <c r="D17" s="18"/>
      <c r="E17" s="18"/>
      <c r="F17" s="18"/>
    </row>
    <row r="18" spans="3:10" ht="12.75">
      <c r="C18" s="40" t="s">
        <v>54</v>
      </c>
      <c r="J18" s="1" t="s">
        <v>1</v>
      </c>
    </row>
    <row r="19" spans="2:10" ht="27" customHeight="1">
      <c r="B19" s="361" t="s">
        <v>2</v>
      </c>
      <c r="C19" s="361"/>
      <c r="D19" s="361"/>
      <c r="E19" s="482" t="s">
        <v>3</v>
      </c>
      <c r="F19" s="482"/>
      <c r="G19" s="482"/>
      <c r="H19" s="361" t="s">
        <v>4</v>
      </c>
      <c r="I19" s="361"/>
      <c r="J19" s="361"/>
    </row>
    <row r="20" spans="2:10" ht="28.5" customHeight="1">
      <c r="B20" s="21" t="s">
        <v>5</v>
      </c>
      <c r="C20" s="21" t="s">
        <v>6</v>
      </c>
      <c r="D20" s="21" t="s">
        <v>7</v>
      </c>
      <c r="E20" s="21" t="s">
        <v>5</v>
      </c>
      <c r="F20" s="21" t="s">
        <v>6</v>
      </c>
      <c r="G20" s="21" t="s">
        <v>7</v>
      </c>
      <c r="H20" s="21" t="s">
        <v>5</v>
      </c>
      <c r="I20" s="21" t="s">
        <v>6</v>
      </c>
      <c r="J20" s="21" t="s">
        <v>7</v>
      </c>
    </row>
    <row r="21" spans="2:10" ht="15"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</row>
    <row r="22" spans="2:10" ht="22.5" customHeight="1">
      <c r="B22" s="194">
        <v>547</v>
      </c>
      <c r="C22" s="194"/>
      <c r="D22" s="118">
        <f>B22+C22</f>
        <v>547</v>
      </c>
      <c r="E22" s="194">
        <v>546.071</v>
      </c>
      <c r="F22" s="194"/>
      <c r="G22" s="119">
        <f>E22+F22</f>
        <v>546.071</v>
      </c>
      <c r="H22" s="118">
        <f>B22-E22</f>
        <v>0.9289999999999736</v>
      </c>
      <c r="I22" s="118">
        <f>C22-F22</f>
        <v>0</v>
      </c>
      <c r="J22" s="118">
        <f>H22+I22</f>
        <v>0.9289999999999736</v>
      </c>
    </row>
    <row r="23" spans="2:10" ht="15" hidden="1">
      <c r="B23" s="37"/>
      <c r="C23" s="37"/>
      <c r="D23" s="37"/>
      <c r="E23" s="37"/>
      <c r="F23" s="37"/>
      <c r="G23" s="107"/>
      <c r="H23" s="37"/>
      <c r="I23" s="37"/>
      <c r="J23" s="37"/>
    </row>
    <row r="24" spans="2:10" ht="15.75" customHeight="1">
      <c r="B24" s="36"/>
      <c r="C24" s="40" t="s">
        <v>53</v>
      </c>
      <c r="D24" s="36"/>
      <c r="E24" s="36"/>
      <c r="F24" s="40" t="s">
        <v>51</v>
      </c>
      <c r="G24" s="40" t="s">
        <v>52</v>
      </c>
      <c r="H24" s="36"/>
      <c r="I24" s="36"/>
      <c r="J24" s="36"/>
    </row>
    <row r="25" spans="2:10" ht="12.75" hidden="1">
      <c r="B25" s="36"/>
      <c r="C25" s="36"/>
      <c r="D25" s="36"/>
      <c r="E25" s="36"/>
      <c r="F25" s="36"/>
      <c r="G25" s="36"/>
      <c r="H25" s="36"/>
      <c r="I25" s="36"/>
      <c r="J25" s="36"/>
    </row>
    <row r="26" spans="2:10" ht="12.75" hidden="1"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3.25" customHeight="1">
      <c r="A27" s="69" t="s">
        <v>77</v>
      </c>
      <c r="B27" s="108" t="s">
        <v>78</v>
      </c>
      <c r="C27" s="108"/>
      <c r="D27" s="108"/>
      <c r="E27" s="108"/>
      <c r="F27" s="108"/>
      <c r="G27" s="108"/>
      <c r="H27" s="36"/>
      <c r="I27" s="36"/>
      <c r="J27" s="36"/>
    </row>
    <row r="28" spans="2:13" ht="15">
      <c r="B28" s="36"/>
      <c r="C28" s="36"/>
      <c r="D28" s="36"/>
      <c r="E28" s="36"/>
      <c r="F28" s="36"/>
      <c r="G28" s="36"/>
      <c r="H28" s="36"/>
      <c r="I28" s="36"/>
      <c r="J28" s="36"/>
      <c r="M28" s="5" t="s">
        <v>1</v>
      </c>
    </row>
    <row r="29" spans="1:16" ht="39.75" customHeight="1">
      <c r="A29" s="408" t="s">
        <v>8</v>
      </c>
      <c r="B29" s="438" t="s">
        <v>9</v>
      </c>
      <c r="C29" s="438" t="s">
        <v>70</v>
      </c>
      <c r="D29" s="438" t="s">
        <v>47</v>
      </c>
      <c r="E29" s="423" t="s">
        <v>10</v>
      </c>
      <c r="F29" s="436"/>
      <c r="G29" s="437"/>
      <c r="H29" s="423" t="s">
        <v>11</v>
      </c>
      <c r="I29" s="424"/>
      <c r="J29" s="425"/>
      <c r="K29" s="391" t="s">
        <v>4</v>
      </c>
      <c r="L29" s="392"/>
      <c r="M29" s="393"/>
      <c r="N29" s="488" t="s">
        <v>377</v>
      </c>
      <c r="O29" s="488"/>
      <c r="P29" s="488"/>
    </row>
    <row r="30" spans="1:16" ht="32.25" customHeight="1">
      <c r="A30" s="409"/>
      <c r="B30" s="439"/>
      <c r="C30" s="439"/>
      <c r="D30" s="439"/>
      <c r="E30" s="109" t="s">
        <v>5</v>
      </c>
      <c r="F30" s="109" t="s">
        <v>6</v>
      </c>
      <c r="G30" s="109" t="s">
        <v>7</v>
      </c>
      <c r="H30" s="109" t="s">
        <v>5</v>
      </c>
      <c r="I30" s="109" t="s">
        <v>6</v>
      </c>
      <c r="J30" s="109" t="s">
        <v>7</v>
      </c>
      <c r="K30" s="12" t="s">
        <v>5</v>
      </c>
      <c r="L30" s="12" t="s">
        <v>6</v>
      </c>
      <c r="M30" s="12" t="s">
        <v>7</v>
      </c>
      <c r="N30" s="488"/>
      <c r="O30" s="488"/>
      <c r="P30" s="488"/>
    </row>
    <row r="31" spans="1:16" ht="15">
      <c r="A31" s="11">
        <v>1</v>
      </c>
      <c r="B31" s="110">
        <v>2</v>
      </c>
      <c r="C31" s="110">
        <v>3</v>
      </c>
      <c r="D31" s="111">
        <v>4</v>
      </c>
      <c r="E31" s="111">
        <v>5</v>
      </c>
      <c r="F31" s="111">
        <v>6</v>
      </c>
      <c r="G31" s="111">
        <v>7</v>
      </c>
      <c r="H31" s="111">
        <v>8</v>
      </c>
      <c r="I31" s="111">
        <v>9</v>
      </c>
      <c r="J31" s="111">
        <v>10</v>
      </c>
      <c r="K31" s="11">
        <v>11</v>
      </c>
      <c r="L31" s="11">
        <v>12</v>
      </c>
      <c r="M31" s="11">
        <v>13</v>
      </c>
      <c r="N31" s="487">
        <v>14</v>
      </c>
      <c r="O31" s="487"/>
      <c r="P31" s="487"/>
    </row>
    <row r="32" spans="1:16" ht="16.5" customHeight="1">
      <c r="A32" s="9"/>
      <c r="B32" s="110"/>
      <c r="C32" s="110"/>
      <c r="D32" s="112" t="s">
        <v>103</v>
      </c>
      <c r="E32" s="110"/>
      <c r="F32" s="110"/>
      <c r="G32" s="110"/>
      <c r="H32" s="110"/>
      <c r="I32" s="110"/>
      <c r="J32" s="110"/>
      <c r="K32" s="9"/>
      <c r="L32" s="9"/>
      <c r="M32" s="9"/>
      <c r="N32" s="487"/>
      <c r="O32" s="487"/>
      <c r="P32" s="487"/>
    </row>
    <row r="33" spans="1:16" ht="15">
      <c r="A33" s="9"/>
      <c r="B33" s="110"/>
      <c r="C33" s="110"/>
      <c r="D33" s="112" t="s">
        <v>20</v>
      </c>
      <c r="E33" s="110"/>
      <c r="F33" s="110"/>
      <c r="G33" s="110"/>
      <c r="H33" s="110"/>
      <c r="I33" s="110"/>
      <c r="J33" s="110"/>
      <c r="K33" s="9"/>
      <c r="L33" s="9"/>
      <c r="M33" s="9"/>
      <c r="N33" s="487"/>
      <c r="O33" s="487"/>
      <c r="P33" s="487"/>
    </row>
    <row r="34" spans="1:16" ht="75.75" customHeight="1">
      <c r="A34" s="9">
        <v>1</v>
      </c>
      <c r="B34" s="347" t="s">
        <v>261</v>
      </c>
      <c r="C34" s="75" t="s">
        <v>213</v>
      </c>
      <c r="D34" s="98" t="s">
        <v>378</v>
      </c>
      <c r="E34" s="48">
        <f>E39-E37-E35</f>
        <v>547</v>
      </c>
      <c r="F34" s="48">
        <f>C22</f>
        <v>0</v>
      </c>
      <c r="G34" s="49">
        <f>E34+F34</f>
        <v>547</v>
      </c>
      <c r="H34" s="197">
        <f>E22-H35</f>
        <v>546.071</v>
      </c>
      <c r="I34" s="198">
        <f>F22</f>
        <v>0</v>
      </c>
      <c r="J34" s="49">
        <f>H34+I34</f>
        <v>546.071</v>
      </c>
      <c r="K34" s="50">
        <f>E34-H34</f>
        <v>0.9289999999999736</v>
      </c>
      <c r="L34" s="50">
        <f>F34-I34</f>
        <v>0</v>
      </c>
      <c r="M34" s="50">
        <f>K34+L34</f>
        <v>0.9289999999999736</v>
      </c>
      <c r="N34" s="486" t="s">
        <v>267</v>
      </c>
      <c r="O34" s="486"/>
      <c r="P34" s="486"/>
    </row>
    <row r="35" spans="1:16" ht="63.75" customHeight="1" hidden="1">
      <c r="A35" s="9">
        <v>2</v>
      </c>
      <c r="B35" s="34" t="s">
        <v>43</v>
      </c>
      <c r="C35" s="75">
        <v>1011040</v>
      </c>
      <c r="D35" s="98" t="s">
        <v>60</v>
      </c>
      <c r="E35" s="20"/>
      <c r="F35" s="48">
        <v>0</v>
      </c>
      <c r="G35" s="49">
        <f>E35+F35</f>
        <v>0</v>
      </c>
      <c r="H35" s="20"/>
      <c r="I35" s="20">
        <v>0</v>
      </c>
      <c r="J35" s="20">
        <f>H35+I35</f>
        <v>0</v>
      </c>
      <c r="K35" s="49">
        <f>E35-H35</f>
        <v>0</v>
      </c>
      <c r="L35" s="49">
        <f>F35-I35</f>
        <v>0</v>
      </c>
      <c r="M35" s="49">
        <f>K35+L35</f>
        <v>0</v>
      </c>
      <c r="N35" s="7"/>
      <c r="O35" s="7"/>
      <c r="P35" s="7"/>
    </row>
    <row r="36" spans="1:16" ht="16.5" customHeight="1">
      <c r="A36" s="9"/>
      <c r="B36" s="34"/>
      <c r="C36" s="75"/>
      <c r="D36" s="113" t="s">
        <v>27</v>
      </c>
      <c r="E36" s="20"/>
      <c r="F36" s="48"/>
      <c r="G36" s="49"/>
      <c r="H36" s="20"/>
      <c r="I36" s="20"/>
      <c r="J36" s="20"/>
      <c r="K36" s="49"/>
      <c r="L36" s="49"/>
      <c r="M36" s="49"/>
      <c r="N36" s="487"/>
      <c r="O36" s="487"/>
      <c r="P36" s="487"/>
    </row>
    <row r="37" spans="1:16" ht="99.75" customHeight="1" hidden="1">
      <c r="A37" s="9">
        <v>3</v>
      </c>
      <c r="B37" s="75" t="s">
        <v>112</v>
      </c>
      <c r="C37" s="75" t="s">
        <v>113</v>
      </c>
      <c r="D37" s="98" t="s">
        <v>45</v>
      </c>
      <c r="E37" s="49">
        <v>0</v>
      </c>
      <c r="F37" s="48"/>
      <c r="G37" s="49">
        <f>E37+F37</f>
        <v>0</v>
      </c>
      <c r="H37" s="49"/>
      <c r="I37" s="49"/>
      <c r="J37" s="49">
        <f>H37+I37</f>
        <v>0</v>
      </c>
      <c r="K37" s="50">
        <f>E37-H37</f>
        <v>0</v>
      </c>
      <c r="L37" s="50">
        <f>F37-I37</f>
        <v>0</v>
      </c>
      <c r="M37" s="50">
        <f>K37+L37</f>
        <v>0</v>
      </c>
      <c r="N37" s="7"/>
      <c r="O37" s="196" t="s">
        <v>55</v>
      </c>
      <c r="P37" s="7"/>
    </row>
    <row r="38" spans="1:16" ht="153" customHeight="1" hidden="1">
      <c r="A38" s="9"/>
      <c r="B38" s="75" t="s">
        <v>112</v>
      </c>
      <c r="C38" s="75" t="s">
        <v>113</v>
      </c>
      <c r="D38" s="120" t="s">
        <v>166</v>
      </c>
      <c r="E38" s="49">
        <v>0</v>
      </c>
      <c r="F38" s="48"/>
      <c r="G38" s="49">
        <f>E38+F38</f>
        <v>0</v>
      </c>
      <c r="H38" s="49"/>
      <c r="I38" s="49"/>
      <c r="J38" s="49">
        <f>H38+I38</f>
        <v>0</v>
      </c>
      <c r="K38" s="50"/>
      <c r="L38" s="50">
        <f>F38-I38</f>
        <v>0</v>
      </c>
      <c r="M38" s="50">
        <f>K38+L38</f>
        <v>0</v>
      </c>
      <c r="N38" s="7"/>
      <c r="O38" s="196"/>
      <c r="P38" s="7"/>
    </row>
    <row r="39" spans="1:16" ht="23.25" customHeight="1">
      <c r="A39" s="19"/>
      <c r="B39" s="75"/>
      <c r="C39" s="114"/>
      <c r="D39" s="97" t="s">
        <v>13</v>
      </c>
      <c r="E39" s="49">
        <f>B22</f>
        <v>547</v>
      </c>
      <c r="F39" s="49">
        <f>C22</f>
        <v>0</v>
      </c>
      <c r="G39" s="49">
        <f>G34+G35+G37+G38</f>
        <v>547</v>
      </c>
      <c r="H39" s="49">
        <f>H34+H35+H37+H38</f>
        <v>546.071</v>
      </c>
      <c r="I39" s="49">
        <f>F22</f>
        <v>0</v>
      </c>
      <c r="J39" s="49">
        <f>J34+J35+J37+J38</f>
        <v>546.071</v>
      </c>
      <c r="K39" s="50">
        <f>K34+K35+K37</f>
        <v>0.9289999999999736</v>
      </c>
      <c r="L39" s="50">
        <f>L34+L35+L37</f>
        <v>0</v>
      </c>
      <c r="M39" s="50">
        <f>M34+M35+M37</f>
        <v>0.9289999999999736</v>
      </c>
      <c r="N39" s="487"/>
      <c r="O39" s="487"/>
      <c r="P39" s="487"/>
    </row>
    <row r="40" spans="2:10" ht="12.75">
      <c r="B40" s="36"/>
      <c r="C40" s="36"/>
      <c r="D40" s="36"/>
      <c r="E40" s="36"/>
      <c r="F40" s="36"/>
      <c r="G40" s="36"/>
      <c r="H40" s="36"/>
      <c r="I40" s="36"/>
      <c r="J40" s="36"/>
    </row>
    <row r="41" spans="1:8" ht="21" customHeight="1">
      <c r="A41" s="6" t="s">
        <v>80</v>
      </c>
      <c r="B41" s="6" t="s">
        <v>79</v>
      </c>
      <c r="C41" s="25"/>
      <c r="D41" s="25"/>
      <c r="E41" s="25"/>
      <c r="F41" s="25"/>
      <c r="G41" s="25"/>
      <c r="H41" s="25"/>
    </row>
    <row r="42" ht="15.75">
      <c r="K42" s="68" t="s">
        <v>1</v>
      </c>
    </row>
    <row r="43" spans="2:12" ht="15" customHeight="1">
      <c r="B43" s="355" t="s">
        <v>71</v>
      </c>
      <c r="C43" s="355" t="s">
        <v>10</v>
      </c>
      <c r="D43" s="355"/>
      <c r="E43" s="355"/>
      <c r="F43" s="355" t="s">
        <v>11</v>
      </c>
      <c r="G43" s="355"/>
      <c r="H43" s="355"/>
      <c r="I43" s="355" t="s">
        <v>4</v>
      </c>
      <c r="J43" s="355"/>
      <c r="K43" s="355"/>
      <c r="L43" s="452" t="s">
        <v>239</v>
      </c>
    </row>
    <row r="44" spans="2:12" ht="10.5" customHeight="1"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453"/>
    </row>
    <row r="45" spans="2:12" ht="12.75" customHeight="1" hidden="1"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453"/>
    </row>
    <row r="46" spans="2:12" ht="15" customHeight="1">
      <c r="B46" s="355"/>
      <c r="C46" s="355" t="s">
        <v>5</v>
      </c>
      <c r="D46" s="355" t="s">
        <v>6</v>
      </c>
      <c r="E46" s="355" t="s">
        <v>7</v>
      </c>
      <c r="F46" s="355" t="s">
        <v>5</v>
      </c>
      <c r="G46" s="355" t="s">
        <v>6</v>
      </c>
      <c r="H46" s="355" t="s">
        <v>7</v>
      </c>
      <c r="I46" s="355" t="s">
        <v>5</v>
      </c>
      <c r="J46" s="355" t="s">
        <v>6</v>
      </c>
      <c r="K46" s="355" t="s">
        <v>7</v>
      </c>
      <c r="L46" s="453"/>
    </row>
    <row r="47" spans="2:12" ht="20.25" customHeight="1"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454"/>
    </row>
    <row r="48" spans="2:12" ht="15">
      <c r="B48" s="12">
        <v>1</v>
      </c>
      <c r="C48" s="12">
        <v>2</v>
      </c>
      <c r="D48" s="12">
        <v>3</v>
      </c>
      <c r="E48" s="12">
        <v>4</v>
      </c>
      <c r="F48" s="12">
        <v>5</v>
      </c>
      <c r="G48" s="12">
        <v>6</v>
      </c>
      <c r="H48" s="12">
        <v>7</v>
      </c>
      <c r="I48" s="12">
        <v>8</v>
      </c>
      <c r="J48" s="12">
        <v>9</v>
      </c>
      <c r="K48" s="12">
        <v>10</v>
      </c>
      <c r="L48" s="64">
        <v>11</v>
      </c>
    </row>
    <row r="49" spans="2:12" ht="30">
      <c r="B49" s="8" t="s">
        <v>72</v>
      </c>
      <c r="C49" s="11"/>
      <c r="D49" s="11"/>
      <c r="E49" s="11"/>
      <c r="F49" s="11"/>
      <c r="G49" s="11"/>
      <c r="H49" s="11"/>
      <c r="I49" s="11"/>
      <c r="J49" s="11"/>
      <c r="K49" s="11"/>
      <c r="L49" s="7"/>
    </row>
    <row r="50" spans="2:12" ht="15">
      <c r="B50" s="8" t="s">
        <v>14</v>
      </c>
      <c r="C50" s="9"/>
      <c r="D50" s="9"/>
      <c r="E50" s="9"/>
      <c r="F50" s="9"/>
      <c r="G50" s="9"/>
      <c r="H50" s="9"/>
      <c r="I50" s="9"/>
      <c r="J50" s="9"/>
      <c r="K50" s="9"/>
      <c r="L50" s="7"/>
    </row>
    <row r="51" spans="2:12" ht="15">
      <c r="B51" s="8" t="s">
        <v>15</v>
      </c>
      <c r="C51" s="9"/>
      <c r="D51" s="9"/>
      <c r="E51" s="9"/>
      <c r="F51" s="9"/>
      <c r="G51" s="9"/>
      <c r="H51" s="9"/>
      <c r="I51" s="9"/>
      <c r="J51" s="9"/>
      <c r="K51" s="9"/>
      <c r="L51" s="7"/>
    </row>
    <row r="52" spans="2:12" ht="15">
      <c r="B52" s="8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7"/>
    </row>
    <row r="53" spans="2:12" ht="15">
      <c r="B53" s="8" t="s">
        <v>13</v>
      </c>
      <c r="C53" s="9"/>
      <c r="D53" s="9"/>
      <c r="E53" s="9"/>
      <c r="F53" s="9"/>
      <c r="G53" s="9"/>
      <c r="H53" s="9"/>
      <c r="I53" s="9"/>
      <c r="J53" s="9"/>
      <c r="K53" s="9"/>
      <c r="L53" s="7"/>
    </row>
    <row r="54" ht="18.75">
      <c r="B54" s="2"/>
    </row>
    <row r="55" spans="1:7" ht="27" customHeight="1">
      <c r="A55" s="71" t="s">
        <v>82</v>
      </c>
      <c r="B55" s="71" t="s">
        <v>81</v>
      </c>
      <c r="C55" s="72"/>
      <c r="D55" s="72"/>
      <c r="E55" s="72"/>
      <c r="F55" s="72"/>
      <c r="G55" s="72"/>
    </row>
    <row r="57" spans="1:10" ht="60" customHeight="1">
      <c r="A57" s="408" t="s">
        <v>8</v>
      </c>
      <c r="B57" s="355" t="s">
        <v>9</v>
      </c>
      <c r="C57" s="355" t="s">
        <v>16</v>
      </c>
      <c r="D57" s="355"/>
      <c r="E57" s="355"/>
      <c r="F57" s="355" t="s">
        <v>17</v>
      </c>
      <c r="G57" s="355" t="s">
        <v>18</v>
      </c>
      <c r="H57" s="355" t="s">
        <v>10</v>
      </c>
      <c r="I57" s="355" t="s">
        <v>19</v>
      </c>
      <c r="J57" s="355" t="s">
        <v>4</v>
      </c>
    </row>
    <row r="58" spans="1:10" ht="15.75" customHeight="1">
      <c r="A58" s="409"/>
      <c r="B58" s="355"/>
      <c r="C58" s="355"/>
      <c r="D58" s="355"/>
      <c r="E58" s="355"/>
      <c r="F58" s="355"/>
      <c r="G58" s="355"/>
      <c r="H58" s="355"/>
      <c r="I58" s="355"/>
      <c r="J58" s="355"/>
    </row>
    <row r="59" spans="1:10" ht="15">
      <c r="A59" s="64">
        <v>1</v>
      </c>
      <c r="B59" s="11">
        <v>2</v>
      </c>
      <c r="C59" s="412">
        <v>3</v>
      </c>
      <c r="D59" s="412"/>
      <c r="E59" s="412"/>
      <c r="F59" s="11">
        <v>4</v>
      </c>
      <c r="G59" s="11">
        <v>5</v>
      </c>
      <c r="H59" s="11">
        <v>6</v>
      </c>
      <c r="I59" s="11">
        <v>7</v>
      </c>
      <c r="J59" s="11">
        <v>8</v>
      </c>
    </row>
    <row r="60" spans="1:10" ht="14.25" customHeight="1">
      <c r="A60" s="7"/>
      <c r="B60" s="57"/>
      <c r="C60" s="413" t="s">
        <v>103</v>
      </c>
      <c r="D60" s="413"/>
      <c r="E60" s="413"/>
      <c r="F60" s="57"/>
      <c r="G60" s="57"/>
      <c r="H60" s="57"/>
      <c r="I60" s="57"/>
      <c r="J60" s="57"/>
    </row>
    <row r="61" spans="1:10" ht="20.25" customHeight="1">
      <c r="A61" s="7"/>
      <c r="B61" s="115" t="s">
        <v>20</v>
      </c>
      <c r="C61" s="414" t="str">
        <f>D34</f>
        <v>Забезпечити належну методичну роботу в установах освіти</v>
      </c>
      <c r="D61" s="415"/>
      <c r="E61" s="415"/>
      <c r="F61" s="415"/>
      <c r="G61" s="415"/>
      <c r="H61" s="415"/>
      <c r="I61" s="415"/>
      <c r="J61" s="416"/>
    </row>
    <row r="62" spans="1:10" ht="15.75">
      <c r="A62" s="64">
        <v>1</v>
      </c>
      <c r="B62" s="347" t="s">
        <v>261</v>
      </c>
      <c r="C62" s="410" t="s">
        <v>104</v>
      </c>
      <c r="D62" s="411"/>
      <c r="E62" s="86"/>
      <c r="F62" s="8"/>
      <c r="G62" s="8"/>
      <c r="H62" s="35"/>
      <c r="I62" s="27"/>
      <c r="J62" s="35"/>
    </row>
    <row r="63" spans="1:10" ht="26.25" customHeight="1">
      <c r="A63" s="64"/>
      <c r="B63" s="11"/>
      <c r="C63" s="385" t="s">
        <v>215</v>
      </c>
      <c r="D63" s="386"/>
      <c r="E63" s="387"/>
      <c r="F63" s="80" t="s">
        <v>216</v>
      </c>
      <c r="G63" s="143" t="s">
        <v>214</v>
      </c>
      <c r="H63" s="165">
        <v>22</v>
      </c>
      <c r="I63" s="165">
        <v>22</v>
      </c>
      <c r="J63" s="132"/>
    </row>
    <row r="64" spans="1:10" ht="15.75" customHeight="1">
      <c r="A64" s="64">
        <v>2</v>
      </c>
      <c r="B64" s="347" t="s">
        <v>261</v>
      </c>
      <c r="C64" s="388" t="s">
        <v>107</v>
      </c>
      <c r="D64" s="389"/>
      <c r="E64" s="390"/>
      <c r="F64" s="8"/>
      <c r="G64" s="8"/>
      <c r="H64" s="8"/>
      <c r="I64" s="8"/>
      <c r="J64" s="8"/>
    </row>
    <row r="65" spans="1:10" ht="23.25" customHeight="1">
      <c r="A65" s="64"/>
      <c r="B65" s="130"/>
      <c r="C65" s="375" t="s">
        <v>295</v>
      </c>
      <c r="D65" s="376"/>
      <c r="E65" s="377"/>
      <c r="F65" s="80" t="s">
        <v>216</v>
      </c>
      <c r="G65" s="143" t="s">
        <v>214</v>
      </c>
      <c r="H65" s="9">
        <v>1920</v>
      </c>
      <c r="I65" s="9">
        <v>1920</v>
      </c>
      <c r="J65" s="8"/>
    </row>
    <row r="66" spans="1:10" ht="15.75">
      <c r="A66" s="64">
        <v>3</v>
      </c>
      <c r="B66" s="347" t="s">
        <v>261</v>
      </c>
      <c r="C66" s="351" t="s">
        <v>108</v>
      </c>
      <c r="D66" s="352"/>
      <c r="E66" s="86"/>
      <c r="F66" s="8"/>
      <c r="G66" s="8"/>
      <c r="H66" s="35"/>
      <c r="I66" s="27"/>
      <c r="J66" s="35"/>
    </row>
    <row r="67" spans="1:10" ht="19.5" customHeight="1">
      <c r="A67" s="64"/>
      <c r="B67" s="11"/>
      <c r="C67" s="375" t="s">
        <v>294</v>
      </c>
      <c r="D67" s="376"/>
      <c r="E67" s="377"/>
      <c r="F67" s="8" t="s">
        <v>109</v>
      </c>
      <c r="G67" s="143" t="s">
        <v>50</v>
      </c>
      <c r="H67" s="155" t="s">
        <v>379</v>
      </c>
      <c r="I67" s="211" t="s">
        <v>379</v>
      </c>
      <c r="J67" s="134"/>
    </row>
    <row r="68" spans="1:10" ht="19.5" customHeight="1">
      <c r="A68" s="64"/>
      <c r="B68" s="347" t="s">
        <v>261</v>
      </c>
      <c r="C68" s="339" t="s">
        <v>380</v>
      </c>
      <c r="D68" s="338"/>
      <c r="E68" s="338"/>
      <c r="F68" s="85"/>
      <c r="G68" s="293"/>
      <c r="H68" s="155"/>
      <c r="I68" s="348"/>
      <c r="J68" s="349"/>
    </row>
    <row r="69" spans="1:10" ht="19.5" customHeight="1">
      <c r="A69" s="64"/>
      <c r="B69" s="11"/>
      <c r="C69" s="375" t="s">
        <v>381</v>
      </c>
      <c r="D69" s="376"/>
      <c r="E69" s="377"/>
      <c r="F69" s="85" t="s">
        <v>25</v>
      </c>
      <c r="G69" s="143" t="s">
        <v>50</v>
      </c>
      <c r="H69" s="155" t="s">
        <v>217</v>
      </c>
      <c r="I69" s="211" t="s">
        <v>217</v>
      </c>
      <c r="J69" s="349"/>
    </row>
    <row r="70" spans="1:10" ht="18.75" customHeight="1">
      <c r="A70" s="64"/>
      <c r="B70" s="11"/>
      <c r="C70" s="395" t="s">
        <v>24</v>
      </c>
      <c r="D70" s="396"/>
      <c r="E70" s="396"/>
      <c r="F70" s="396"/>
      <c r="G70" s="396"/>
      <c r="H70" s="396"/>
      <c r="I70" s="396"/>
      <c r="J70" s="397"/>
    </row>
    <row r="71" spans="1:10" ht="28.5" customHeight="1">
      <c r="A71" s="7"/>
      <c r="B71" s="11"/>
      <c r="C71" s="88" t="s">
        <v>24</v>
      </c>
      <c r="D71" s="89"/>
      <c r="E71" s="89"/>
      <c r="F71" s="89"/>
      <c r="G71" s="89"/>
      <c r="H71" s="89"/>
      <c r="I71" s="158"/>
      <c r="J71" s="90"/>
    </row>
    <row r="72" spans="1:10" ht="17.25" customHeight="1">
      <c r="A72" s="7"/>
      <c r="B72" s="12"/>
      <c r="C72" s="361" t="s">
        <v>26</v>
      </c>
      <c r="D72" s="361"/>
      <c r="E72" s="361"/>
      <c r="F72" s="361"/>
      <c r="G72" s="361"/>
      <c r="H72" s="361"/>
      <c r="I72" s="361"/>
      <c r="J72" s="361"/>
    </row>
    <row r="73" spans="1:10" ht="18" customHeight="1" hidden="1">
      <c r="A73" s="7"/>
      <c r="B73" s="12"/>
      <c r="C73" s="402" t="s">
        <v>84</v>
      </c>
      <c r="D73" s="403"/>
      <c r="E73" s="403"/>
      <c r="F73" s="403"/>
      <c r="G73" s="403"/>
      <c r="H73" s="403"/>
      <c r="I73" s="403"/>
      <c r="J73" s="404"/>
    </row>
    <row r="74" spans="1:10" ht="21" customHeight="1" hidden="1">
      <c r="A74" s="7"/>
      <c r="B74" s="12">
        <v>1011040</v>
      </c>
      <c r="C74" s="356" t="s">
        <v>21</v>
      </c>
      <c r="D74" s="357"/>
      <c r="E74" s="350"/>
      <c r="F74" s="26"/>
      <c r="G74" s="26"/>
      <c r="H74" s="26"/>
      <c r="I74" s="26"/>
      <c r="J74" s="26"/>
    </row>
    <row r="75" spans="1:10" ht="27.75" customHeight="1" hidden="1">
      <c r="A75" s="7"/>
      <c r="B75" s="12"/>
      <c r="C75" s="372" t="s">
        <v>61</v>
      </c>
      <c r="D75" s="373"/>
      <c r="E75" s="374"/>
      <c r="F75" s="26" t="s">
        <v>46</v>
      </c>
      <c r="G75" s="26" t="s">
        <v>28</v>
      </c>
      <c r="H75" s="51">
        <f>G35</f>
        <v>0</v>
      </c>
      <c r="I75" s="51">
        <f>J35</f>
        <v>0</v>
      </c>
      <c r="J75" s="59">
        <f>I75-H75</f>
        <v>0</v>
      </c>
    </row>
    <row r="76" spans="1:10" ht="15.75" customHeight="1" hidden="1">
      <c r="A76" s="7"/>
      <c r="B76" s="12">
        <v>1011040</v>
      </c>
      <c r="C76" s="384" t="s">
        <v>29</v>
      </c>
      <c r="D76" s="384"/>
      <c r="E76" s="384"/>
      <c r="F76" s="26"/>
      <c r="G76" s="26"/>
      <c r="H76" s="53"/>
      <c r="I76" s="53"/>
      <c r="J76" s="63"/>
    </row>
    <row r="77" spans="1:10" ht="27" customHeight="1" hidden="1">
      <c r="A77" s="7"/>
      <c r="B77" s="12"/>
      <c r="C77" s="372" t="s">
        <v>61</v>
      </c>
      <c r="D77" s="373"/>
      <c r="E77" s="374"/>
      <c r="F77" s="26" t="s">
        <v>25</v>
      </c>
      <c r="G77" s="26" t="s">
        <v>28</v>
      </c>
      <c r="H77" s="52">
        <v>100</v>
      </c>
      <c r="I77" s="52">
        <v>100</v>
      </c>
      <c r="J77" s="58"/>
    </row>
    <row r="78" spans="1:10" ht="18" customHeight="1" hidden="1">
      <c r="A78" s="7"/>
      <c r="B78" s="12"/>
      <c r="C78" s="60"/>
      <c r="D78" s="61"/>
      <c r="E78" s="62"/>
      <c r="F78" s="76"/>
      <c r="G78" s="77"/>
      <c r="H78" s="78"/>
      <c r="I78" s="78"/>
      <c r="J78" s="79"/>
    </row>
    <row r="79" spans="1:10" ht="15.75" customHeight="1" hidden="1">
      <c r="A79" s="7"/>
      <c r="B79" s="116" t="s">
        <v>27</v>
      </c>
      <c r="C79" s="87" t="s">
        <v>94</v>
      </c>
      <c r="D79" s="94"/>
      <c r="E79" s="95"/>
      <c r="F79" s="81"/>
      <c r="G79" s="82"/>
      <c r="H79" s="82"/>
      <c r="I79" s="82"/>
      <c r="J79" s="83"/>
    </row>
    <row r="80" spans="1:10" ht="15.75" hidden="1">
      <c r="A80" s="64">
        <v>1</v>
      </c>
      <c r="B80" s="130" t="s">
        <v>112</v>
      </c>
      <c r="C80" s="401" t="s">
        <v>111</v>
      </c>
      <c r="D80" s="401"/>
      <c r="E80" s="401"/>
      <c r="F80" s="8"/>
      <c r="G80" s="8"/>
      <c r="H80" s="35"/>
      <c r="I80" s="35"/>
      <c r="J80" s="35"/>
    </row>
    <row r="81" spans="1:10" ht="15.75" hidden="1">
      <c r="A81" s="64"/>
      <c r="B81" s="9"/>
      <c r="C81" s="370"/>
      <c r="D81" s="365"/>
      <c r="E81" s="366"/>
      <c r="F81" s="8"/>
      <c r="G81" s="8"/>
      <c r="H81" s="35"/>
      <c r="I81" s="35"/>
      <c r="J81" s="35"/>
    </row>
    <row r="82" spans="1:10" ht="19.5" customHeight="1" hidden="1">
      <c r="A82" s="64"/>
      <c r="B82" s="9"/>
      <c r="C82" s="362" t="s">
        <v>98</v>
      </c>
      <c r="D82" s="363"/>
      <c r="E82" s="364"/>
      <c r="F82" s="8"/>
      <c r="G82" s="8"/>
      <c r="H82" s="138">
        <f>H83+H84</f>
        <v>0</v>
      </c>
      <c r="I82" s="138">
        <f>I83+I84</f>
        <v>0</v>
      </c>
      <c r="J82" s="138">
        <f>J83+J84</f>
        <v>0</v>
      </c>
    </row>
    <row r="83" spans="1:10" ht="34.5" customHeight="1" hidden="1">
      <c r="A83" s="64"/>
      <c r="B83" s="9"/>
      <c r="C83" s="394" t="s">
        <v>30</v>
      </c>
      <c r="D83" s="371"/>
      <c r="E83" s="369"/>
      <c r="F83" s="80" t="s">
        <v>46</v>
      </c>
      <c r="G83" s="91" t="s">
        <v>31</v>
      </c>
      <c r="H83" s="125"/>
      <c r="I83" s="118"/>
      <c r="J83" s="118">
        <f>H83-I83</f>
        <v>0</v>
      </c>
    </row>
    <row r="84" spans="1:14" ht="99.75" customHeight="1" hidden="1">
      <c r="A84" s="64"/>
      <c r="B84" s="9"/>
      <c r="C84" s="428" t="s">
        <v>167</v>
      </c>
      <c r="D84" s="429"/>
      <c r="E84" s="430"/>
      <c r="F84" s="80" t="s">
        <v>46</v>
      </c>
      <c r="G84" s="117" t="s">
        <v>102</v>
      </c>
      <c r="H84" s="125"/>
      <c r="I84" s="118"/>
      <c r="J84" s="118">
        <f>H84-I84</f>
        <v>0</v>
      </c>
      <c r="L84" s="127"/>
      <c r="M84" s="128"/>
      <c r="N84" s="128"/>
    </row>
    <row r="85" spans="1:10" ht="18.75" customHeight="1" hidden="1">
      <c r="A85" s="64">
        <v>2</v>
      </c>
      <c r="B85" s="130" t="s">
        <v>112</v>
      </c>
      <c r="C85" s="431" t="s">
        <v>107</v>
      </c>
      <c r="D85" s="431"/>
      <c r="E85" s="431"/>
      <c r="F85" s="80"/>
      <c r="G85" s="91"/>
      <c r="H85" s="121"/>
      <c r="I85" s="121"/>
      <c r="J85" s="122"/>
    </row>
    <row r="86" spans="1:10" ht="19.5" customHeight="1" hidden="1">
      <c r="A86" s="64"/>
      <c r="B86" s="9"/>
      <c r="C86" s="427"/>
      <c r="D86" s="427"/>
      <c r="E86" s="427"/>
      <c r="F86" s="80"/>
      <c r="G86" s="91"/>
      <c r="H86" s="121"/>
      <c r="I86" s="121"/>
      <c r="J86" s="122"/>
    </row>
    <row r="87" spans="1:10" ht="33" customHeight="1" hidden="1">
      <c r="A87" s="64"/>
      <c r="B87" s="9"/>
      <c r="C87" s="358" t="s">
        <v>96</v>
      </c>
      <c r="D87" s="358"/>
      <c r="E87" s="358"/>
      <c r="F87" s="80" t="s">
        <v>101</v>
      </c>
      <c r="G87" s="91" t="s">
        <v>99</v>
      </c>
      <c r="H87" s="123"/>
      <c r="I87" s="123"/>
      <c r="J87" s="123">
        <f>H87-I87</f>
        <v>0</v>
      </c>
    </row>
    <row r="88" spans="1:13" ht="33" customHeight="1" hidden="1">
      <c r="A88" s="64"/>
      <c r="B88" s="9"/>
      <c r="C88" s="394" t="s">
        <v>95</v>
      </c>
      <c r="D88" s="371"/>
      <c r="E88" s="369"/>
      <c r="F88" s="80" t="s">
        <v>101</v>
      </c>
      <c r="G88" s="91" t="s">
        <v>99</v>
      </c>
      <c r="H88" s="139"/>
      <c r="I88" s="123"/>
      <c r="J88" s="123">
        <f>H88-I88</f>
        <v>0</v>
      </c>
      <c r="L88" s="124"/>
      <c r="M88" s="124"/>
    </row>
    <row r="89" spans="1:10" ht="19.5" customHeight="1" hidden="1">
      <c r="A89" s="64">
        <v>3</v>
      </c>
      <c r="B89" s="130" t="s">
        <v>112</v>
      </c>
      <c r="C89" s="431" t="s">
        <v>108</v>
      </c>
      <c r="D89" s="431"/>
      <c r="E89" s="431"/>
      <c r="F89" s="80"/>
      <c r="G89" s="91"/>
      <c r="H89" s="121"/>
      <c r="I89" s="121"/>
      <c r="J89" s="122"/>
    </row>
    <row r="90" spans="1:10" ht="0.75" customHeight="1" hidden="1">
      <c r="A90" s="64"/>
      <c r="B90" s="9"/>
      <c r="C90" s="427"/>
      <c r="D90" s="427"/>
      <c r="E90" s="427"/>
      <c r="F90" s="80"/>
      <c r="G90" s="91"/>
      <c r="H90" s="121"/>
      <c r="I90" s="121"/>
      <c r="J90" s="122"/>
    </row>
    <row r="91" spans="1:10" ht="32.25" customHeight="1" hidden="1">
      <c r="A91" s="64"/>
      <c r="B91" s="9"/>
      <c r="C91" s="358" t="s">
        <v>97</v>
      </c>
      <c r="D91" s="358"/>
      <c r="E91" s="358"/>
      <c r="F91" s="80" t="s">
        <v>46</v>
      </c>
      <c r="G91" s="91" t="s">
        <v>50</v>
      </c>
      <c r="H91" s="125" t="e">
        <f>(H83+H84)/H88</f>
        <v>#DIV/0!</v>
      </c>
      <c r="I91" s="125" t="e">
        <f>(I83+I84)/I88</f>
        <v>#DIV/0!</v>
      </c>
      <c r="J91" s="125" t="e">
        <f>H91-I91</f>
        <v>#DIV/0!</v>
      </c>
    </row>
    <row r="92" spans="1:10" ht="18" customHeight="1" hidden="1">
      <c r="A92" s="64">
        <v>4</v>
      </c>
      <c r="B92" s="130" t="s">
        <v>112</v>
      </c>
      <c r="C92" s="401" t="s">
        <v>110</v>
      </c>
      <c r="D92" s="401"/>
      <c r="E92" s="401"/>
      <c r="F92" s="80"/>
      <c r="G92" s="91"/>
      <c r="H92" s="121"/>
      <c r="I92" s="121"/>
      <c r="J92" s="121"/>
    </row>
    <row r="93" spans="1:10" ht="18.75" customHeight="1" hidden="1">
      <c r="A93" s="64"/>
      <c r="B93" s="9"/>
      <c r="C93" s="427"/>
      <c r="D93" s="427"/>
      <c r="E93" s="427"/>
      <c r="F93" s="80"/>
      <c r="G93" s="91"/>
      <c r="H93" s="121"/>
      <c r="I93" s="121"/>
      <c r="J93" s="121"/>
    </row>
    <row r="94" spans="1:17" ht="35.25" customHeight="1" hidden="1">
      <c r="A94" s="7"/>
      <c r="B94" s="9"/>
      <c r="C94" s="368" t="s">
        <v>100</v>
      </c>
      <c r="D94" s="368"/>
      <c r="E94" s="368"/>
      <c r="F94" s="80" t="s">
        <v>25</v>
      </c>
      <c r="G94" s="91"/>
      <c r="H94" s="126">
        <f>H83/142904.986*100</f>
        <v>0</v>
      </c>
      <c r="I94" s="126">
        <f>I83/142904.986*100</f>
        <v>0</v>
      </c>
      <c r="J94" s="126">
        <f>H94-I94</f>
        <v>0</v>
      </c>
      <c r="Q94" s="96">
        <f>144675.31-1770.324</f>
        <v>142904.986</v>
      </c>
    </row>
    <row r="95" spans="1:10" ht="15" customHeight="1" hidden="1">
      <c r="A95" s="7"/>
      <c r="B95" s="9"/>
      <c r="C95" s="355" t="s">
        <v>24</v>
      </c>
      <c r="D95" s="355"/>
      <c r="E95" s="355"/>
      <c r="F95" s="355"/>
      <c r="G95" s="355"/>
      <c r="H95" s="355"/>
      <c r="I95" s="355"/>
      <c r="J95" s="355"/>
    </row>
    <row r="96" spans="1:12" ht="51" customHeight="1" hidden="1">
      <c r="A96" s="7"/>
      <c r="B96" s="9"/>
      <c r="C96" s="479" t="s">
        <v>168</v>
      </c>
      <c r="D96" s="480"/>
      <c r="E96" s="480"/>
      <c r="F96" s="480"/>
      <c r="G96" s="480"/>
      <c r="H96" s="480"/>
      <c r="I96" s="480"/>
      <c r="J96" s="480"/>
      <c r="K96" s="480"/>
      <c r="L96" s="480"/>
    </row>
    <row r="97" spans="2:10" ht="27" customHeight="1" hidden="1">
      <c r="B97" s="13"/>
      <c r="C97" s="14"/>
      <c r="D97" s="14"/>
      <c r="E97" s="14"/>
      <c r="F97" s="15"/>
      <c r="G97" s="16"/>
      <c r="H97" s="13"/>
      <c r="I97" s="13"/>
      <c r="J97" s="13"/>
    </row>
    <row r="98" spans="2:10" ht="12.75" hidden="1">
      <c r="B98" s="17"/>
      <c r="C98" s="17"/>
      <c r="D98" s="17"/>
      <c r="E98" s="17"/>
      <c r="F98" s="17"/>
      <c r="G98" s="17"/>
      <c r="H98" s="17"/>
      <c r="I98" s="17"/>
      <c r="J98" s="17"/>
    </row>
    <row r="99" ht="18.75" hidden="1">
      <c r="B99" s="2"/>
    </row>
    <row r="100" ht="12.75" hidden="1"/>
    <row r="101" ht="12.75" hidden="1"/>
    <row r="102" spans="2:10" ht="39" customHeight="1">
      <c r="B102" s="7"/>
      <c r="C102" s="483" t="s">
        <v>382</v>
      </c>
      <c r="D102" s="484"/>
      <c r="E102" s="484"/>
      <c r="F102" s="484"/>
      <c r="G102" s="484"/>
      <c r="H102" s="484"/>
      <c r="I102" s="484"/>
      <c r="J102" s="485"/>
    </row>
    <row r="103" spans="1:6" ht="33" customHeight="1">
      <c r="A103" s="73" t="s">
        <v>83</v>
      </c>
      <c r="B103" s="70" t="s">
        <v>87</v>
      </c>
      <c r="C103" s="72"/>
      <c r="D103" s="72"/>
      <c r="E103" s="72"/>
      <c r="F103" s="74"/>
    </row>
    <row r="104" spans="15:16" ht="12.75">
      <c r="O104" s="367" t="s">
        <v>86</v>
      </c>
      <c r="P104" s="367"/>
    </row>
    <row r="105" spans="2:16" ht="45" customHeight="1">
      <c r="B105" s="355" t="s">
        <v>32</v>
      </c>
      <c r="C105" s="355" t="s">
        <v>33</v>
      </c>
      <c r="D105" s="434" t="s">
        <v>9</v>
      </c>
      <c r="E105" s="391" t="s">
        <v>56</v>
      </c>
      <c r="F105" s="392"/>
      <c r="G105" s="393"/>
      <c r="H105" s="391" t="s">
        <v>57</v>
      </c>
      <c r="I105" s="392"/>
      <c r="J105" s="393"/>
      <c r="K105" s="391" t="s">
        <v>58</v>
      </c>
      <c r="L105" s="392"/>
      <c r="M105" s="393"/>
      <c r="N105" s="391" t="s">
        <v>59</v>
      </c>
      <c r="O105" s="392"/>
      <c r="P105" s="393"/>
    </row>
    <row r="106" spans="2:16" ht="37.5" customHeight="1">
      <c r="B106" s="355"/>
      <c r="C106" s="355"/>
      <c r="D106" s="435"/>
      <c r="E106" s="12" t="s">
        <v>5</v>
      </c>
      <c r="F106" s="12" t="s">
        <v>6</v>
      </c>
      <c r="G106" s="12" t="s">
        <v>7</v>
      </c>
      <c r="H106" s="12" t="s">
        <v>5</v>
      </c>
      <c r="I106" s="12" t="s">
        <v>6</v>
      </c>
      <c r="J106" s="12" t="s">
        <v>7</v>
      </c>
      <c r="K106" s="12" t="s">
        <v>5</v>
      </c>
      <c r="L106" s="12" t="s">
        <v>6</v>
      </c>
      <c r="M106" s="12" t="s">
        <v>7</v>
      </c>
      <c r="N106" s="56" t="s">
        <v>5</v>
      </c>
      <c r="O106" s="56" t="s">
        <v>6</v>
      </c>
      <c r="P106" s="56" t="s">
        <v>7</v>
      </c>
    </row>
    <row r="107" spans="2:16" ht="15">
      <c r="B107" s="12">
        <v>1</v>
      </c>
      <c r="C107" s="12">
        <v>2</v>
      </c>
      <c r="D107" s="64">
        <v>3</v>
      </c>
      <c r="E107" s="12">
        <v>4</v>
      </c>
      <c r="F107" s="12">
        <v>5</v>
      </c>
      <c r="G107" s="12">
        <v>6</v>
      </c>
      <c r="H107" s="12">
        <v>7</v>
      </c>
      <c r="I107" s="12">
        <v>8</v>
      </c>
      <c r="J107" s="12">
        <v>9</v>
      </c>
      <c r="K107" s="12">
        <v>10</v>
      </c>
      <c r="L107" s="12">
        <v>11</v>
      </c>
      <c r="M107" s="12">
        <v>12</v>
      </c>
      <c r="N107" s="12">
        <v>13</v>
      </c>
      <c r="O107" s="12">
        <v>14</v>
      </c>
      <c r="P107" s="12">
        <v>15</v>
      </c>
    </row>
    <row r="108" spans="2:16" ht="15">
      <c r="B108" s="12"/>
      <c r="C108" s="22" t="s">
        <v>14</v>
      </c>
      <c r="D108" s="9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ht="30">
      <c r="B109" s="12"/>
      <c r="C109" s="22" t="s">
        <v>34</v>
      </c>
      <c r="D109" s="9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ht="30">
      <c r="B110" s="22"/>
      <c r="C110" s="93" t="s">
        <v>35</v>
      </c>
      <c r="D110" s="9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ht="45">
      <c r="B111" s="22"/>
      <c r="C111" s="93" t="s">
        <v>36</v>
      </c>
      <c r="D111" s="92"/>
      <c r="E111" s="12" t="s">
        <v>37</v>
      </c>
      <c r="F111" s="12"/>
      <c r="G111" s="12"/>
      <c r="H111" s="12" t="s">
        <v>37</v>
      </c>
      <c r="I111" s="12"/>
      <c r="J111" s="12"/>
      <c r="K111" s="12" t="s">
        <v>37</v>
      </c>
      <c r="L111" s="12"/>
      <c r="M111" s="12"/>
      <c r="N111" s="12" t="s">
        <v>37</v>
      </c>
      <c r="O111" s="12"/>
      <c r="P111" s="12"/>
    </row>
    <row r="112" spans="2:16" ht="15">
      <c r="B112" s="22"/>
      <c r="C112" s="22" t="s">
        <v>12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92"/>
    </row>
    <row r="113" spans="2:16" ht="15" customHeight="1">
      <c r="B113" s="22"/>
      <c r="C113" s="355" t="s">
        <v>38</v>
      </c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</row>
    <row r="114" spans="2:16" ht="30">
      <c r="B114" s="22"/>
      <c r="C114" s="22" t="s">
        <v>39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92"/>
    </row>
    <row r="115" spans="2:16" ht="15">
      <c r="B115" s="22"/>
      <c r="C115" s="22" t="s">
        <v>12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92"/>
    </row>
    <row r="116" spans="2:16" ht="15">
      <c r="B116" s="22"/>
      <c r="C116" s="22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92"/>
    </row>
    <row r="118" ht="12.75">
      <c r="B118" s="65"/>
    </row>
    <row r="119" spans="2:15" ht="18.75">
      <c r="B119" s="432" t="s">
        <v>73</v>
      </c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</row>
    <row r="120" spans="2:15" ht="18.75">
      <c r="B120" s="432" t="s">
        <v>74</v>
      </c>
      <c r="C120" s="432"/>
      <c r="D120" s="432"/>
      <c r="E120" s="432"/>
      <c r="F120" s="432"/>
      <c r="G120" s="432"/>
      <c r="H120" s="432"/>
      <c r="I120" s="432"/>
      <c r="J120" s="432"/>
      <c r="K120" s="432"/>
      <c r="L120" s="66"/>
      <c r="M120" s="66"/>
      <c r="N120" s="66"/>
      <c r="O120" s="66"/>
    </row>
    <row r="121" spans="2:15" ht="20.25" customHeight="1">
      <c r="B121" s="432" t="s">
        <v>85</v>
      </c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</row>
    <row r="124" spans="2:15" ht="18" hidden="1"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</row>
    <row r="125" ht="15.75">
      <c r="B125" s="3"/>
    </row>
    <row r="128" spans="2:13" ht="18.75">
      <c r="B128" s="84" t="s">
        <v>91</v>
      </c>
      <c r="C128" s="25"/>
      <c r="D128" s="25"/>
      <c r="E128" s="25"/>
      <c r="F128" s="25"/>
      <c r="G128" s="23"/>
      <c r="H128" s="43"/>
      <c r="I128" s="44" t="s">
        <v>92</v>
      </c>
      <c r="J128" s="41"/>
      <c r="K128" s="41"/>
      <c r="L128" s="41"/>
      <c r="M128" s="41"/>
    </row>
    <row r="129" spans="2:10" ht="18.75" customHeight="1">
      <c r="B129" s="6"/>
      <c r="C129" s="25"/>
      <c r="D129" s="25"/>
      <c r="E129" s="25"/>
      <c r="F129" s="25"/>
      <c r="G129" s="23"/>
      <c r="H129" s="38" t="s">
        <v>49</v>
      </c>
      <c r="I129" s="38" t="s">
        <v>48</v>
      </c>
      <c r="J129" s="38"/>
    </row>
    <row r="130" spans="2:10" ht="15.75">
      <c r="B130" s="25"/>
      <c r="C130" s="25"/>
      <c r="D130" s="25"/>
      <c r="E130" s="25"/>
      <c r="F130" s="25"/>
      <c r="G130" s="23"/>
      <c r="H130" s="23"/>
      <c r="I130" s="23"/>
      <c r="J130" s="23"/>
    </row>
    <row r="131" spans="2:10" ht="18">
      <c r="B131" s="6"/>
      <c r="C131" s="25"/>
      <c r="D131" s="25"/>
      <c r="E131" s="25"/>
      <c r="F131" s="25"/>
      <c r="G131" s="23"/>
      <c r="H131" s="45"/>
      <c r="I131" s="45"/>
      <c r="J131" s="23"/>
    </row>
    <row r="132" spans="2:13" ht="17.25" customHeight="1">
      <c r="B132" s="481" t="s">
        <v>88</v>
      </c>
      <c r="C132" s="481"/>
      <c r="D132" s="481"/>
      <c r="E132" s="481"/>
      <c r="F132" s="481"/>
      <c r="G132" s="23"/>
      <c r="H132" s="46"/>
      <c r="I132" s="44" t="s">
        <v>62</v>
      </c>
      <c r="J132" s="41"/>
      <c r="K132" s="41"/>
      <c r="L132" s="41"/>
      <c r="M132" s="41"/>
    </row>
    <row r="133" spans="2:10" ht="18" customHeight="1">
      <c r="B133" s="39"/>
      <c r="C133" s="28"/>
      <c r="D133" s="28"/>
      <c r="E133" s="28"/>
      <c r="F133" s="23"/>
      <c r="G133" s="23"/>
      <c r="H133" s="38" t="s">
        <v>49</v>
      </c>
      <c r="I133" s="38" t="s">
        <v>48</v>
      </c>
      <c r="J133" s="38"/>
    </row>
    <row r="134" ht="18.75">
      <c r="B134" s="4"/>
    </row>
    <row r="135" ht="18.75">
      <c r="B135" s="4"/>
    </row>
    <row r="136" ht="18.75">
      <c r="B136" s="4"/>
    </row>
    <row r="137" ht="18.75">
      <c r="B137" s="4"/>
    </row>
    <row r="138" ht="18.75">
      <c r="B138" s="4"/>
    </row>
    <row r="139" ht="18.75">
      <c r="B139" s="4"/>
    </row>
  </sheetData>
  <mergeCells count="92">
    <mergeCell ref="N29:P30"/>
    <mergeCell ref="N31:P31"/>
    <mergeCell ref="N32:P32"/>
    <mergeCell ref="N33:P33"/>
    <mergeCell ref="C77:E77"/>
    <mergeCell ref="C80:E80"/>
    <mergeCell ref="N34:P34"/>
    <mergeCell ref="N36:P36"/>
    <mergeCell ref="N39:P39"/>
    <mergeCell ref="L43:L47"/>
    <mergeCell ref="C75:E75"/>
    <mergeCell ref="C76:E76"/>
    <mergeCell ref="C74:E74"/>
    <mergeCell ref="C70:J70"/>
    <mergeCell ref="C83:E83"/>
    <mergeCell ref="C81:E81"/>
    <mergeCell ref="O104:P104"/>
    <mergeCell ref="C94:E94"/>
    <mergeCell ref="C95:J95"/>
    <mergeCell ref="C82:E82"/>
    <mergeCell ref="C93:E93"/>
    <mergeCell ref="C102:J102"/>
    <mergeCell ref="C91:E91"/>
    <mergeCell ref="C73:J73"/>
    <mergeCell ref="C72:J72"/>
    <mergeCell ref="C92:E92"/>
    <mergeCell ref="A57:A58"/>
    <mergeCell ref="C62:D62"/>
    <mergeCell ref="C59:E59"/>
    <mergeCell ref="C60:E60"/>
    <mergeCell ref="B57:B58"/>
    <mergeCell ref="C57:E58"/>
    <mergeCell ref="C67:E67"/>
    <mergeCell ref="K46:K47"/>
    <mergeCell ref="D8:J8"/>
    <mergeCell ref="H19:J19"/>
    <mergeCell ref="D11:J11"/>
    <mergeCell ref="B19:D19"/>
    <mergeCell ref="E19:G19"/>
    <mergeCell ref="F46:F47"/>
    <mergeCell ref="E14:K14"/>
    <mergeCell ref="I43:K45"/>
    <mergeCell ref="H46:H47"/>
    <mergeCell ref="D6:J6"/>
    <mergeCell ref="H29:J29"/>
    <mergeCell ref="G57:G58"/>
    <mergeCell ref="J46:J47"/>
    <mergeCell ref="I46:I47"/>
    <mergeCell ref="D46:D47"/>
    <mergeCell ref="E46:E47"/>
    <mergeCell ref="G46:G47"/>
    <mergeCell ref="F57:F58"/>
    <mergeCell ref="H57:H58"/>
    <mergeCell ref="B132:F132"/>
    <mergeCell ref="C86:E86"/>
    <mergeCell ref="C84:E84"/>
    <mergeCell ref="C89:E89"/>
    <mergeCell ref="C88:E88"/>
    <mergeCell ref="C90:E90"/>
    <mergeCell ref="C85:E85"/>
    <mergeCell ref="C87:E87"/>
    <mergeCell ref="C113:P113"/>
    <mergeCell ref="N105:P105"/>
    <mergeCell ref="B121:O121"/>
    <mergeCell ref="B124:O124"/>
    <mergeCell ref="B119:O119"/>
    <mergeCell ref="B120:K120"/>
    <mergeCell ref="B105:B106"/>
    <mergeCell ref="C105:C106"/>
    <mergeCell ref="C96:L96"/>
    <mergeCell ref="K105:M105"/>
    <mergeCell ref="D105:D106"/>
    <mergeCell ref="E105:G105"/>
    <mergeCell ref="H105:J105"/>
    <mergeCell ref="K29:M29"/>
    <mergeCell ref="B29:B30"/>
    <mergeCell ref="D29:D30"/>
    <mergeCell ref="C29:C30"/>
    <mergeCell ref="A29:A30"/>
    <mergeCell ref="E29:G29"/>
    <mergeCell ref="B43:B47"/>
    <mergeCell ref="C43:E45"/>
    <mergeCell ref="F43:H45"/>
    <mergeCell ref="C46:C47"/>
    <mergeCell ref="C69:E69"/>
    <mergeCell ref="C61:J61"/>
    <mergeCell ref="I57:I58"/>
    <mergeCell ref="J57:J58"/>
    <mergeCell ref="C66:D66"/>
    <mergeCell ref="C64:E64"/>
    <mergeCell ref="C65:E65"/>
    <mergeCell ref="C63:E63"/>
  </mergeCells>
  <printOptions/>
  <pageMargins left="0.3937007874015748" right="0" top="0.3937007874015748" bottom="0" header="0.11811023622047245" footer="0.11811023622047245"/>
  <pageSetup horizontalDpi="600" verticalDpi="600" orientation="landscape" paperSize="9" scale="55" r:id="rId1"/>
  <rowBreaks count="1" manualBreakCount="1">
    <brk id="5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37"/>
  <sheetViews>
    <sheetView view="pageBreakPreview" zoomScaleSheetLayoutView="100" workbookViewId="0" topLeftCell="A1">
      <selection activeCell="N35" sqref="N35"/>
    </sheetView>
  </sheetViews>
  <sheetFormatPr defaultColWidth="9.00390625" defaultRowHeight="12.75"/>
  <cols>
    <col min="1" max="1" width="6.375" style="0" customWidth="1"/>
    <col min="2" max="2" width="19.75390625" style="0" customWidth="1"/>
    <col min="3" max="3" width="20.25390625" style="0" customWidth="1"/>
    <col min="4" max="4" width="18.625" style="0" hidden="1" customWidth="1"/>
    <col min="5" max="5" width="12.00390625" style="0" customWidth="1"/>
    <col min="6" max="6" width="11.875" style="0" customWidth="1"/>
    <col min="7" max="7" width="11.375" style="0" customWidth="1"/>
    <col min="8" max="8" width="8.375" style="0" customWidth="1"/>
    <col min="9" max="9" width="10.125" style="0" customWidth="1"/>
    <col min="10" max="10" width="10.375" style="0" customWidth="1"/>
    <col min="11" max="11" width="8.75390625" style="0" customWidth="1"/>
    <col min="12" max="12" width="11.125" style="0" customWidth="1"/>
    <col min="13" max="13" width="10.00390625" style="0" customWidth="1"/>
    <col min="14" max="14" width="11.875" style="0" customWidth="1"/>
    <col min="15" max="15" width="12.25390625" style="0" customWidth="1"/>
    <col min="16" max="16" width="15.375" style="0" customWidth="1"/>
    <col min="17" max="17" width="14.00390625" style="0" customWidth="1"/>
    <col min="18" max="18" width="14.75390625" style="0" customWidth="1"/>
    <col min="19" max="19" width="12.375" style="0" customWidth="1"/>
    <col min="20" max="20" width="12.00390625" style="0" customWidth="1"/>
    <col min="21" max="21" width="12.375" style="0" customWidth="1"/>
    <col min="22" max="22" width="11.625" style="0" bestFit="1" customWidth="1"/>
  </cols>
  <sheetData>
    <row r="1" spans="1:17" ht="15.75">
      <c r="A1" s="2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>
      <c r="A2" s="24"/>
      <c r="B2" s="24"/>
      <c r="C2" s="507" t="s">
        <v>324</v>
      </c>
      <c r="D2" s="507"/>
      <c r="E2" s="507"/>
      <c r="F2" s="507"/>
      <c r="G2" s="507"/>
      <c r="H2" s="507"/>
      <c r="I2" s="326"/>
      <c r="J2" s="326"/>
      <c r="K2" s="326"/>
      <c r="L2" s="42"/>
      <c r="M2" s="42"/>
      <c r="N2" s="42"/>
      <c r="O2" s="24"/>
      <c r="P2" s="24"/>
      <c r="Q2" s="24"/>
    </row>
    <row r="3" spans="1:17" ht="18.75">
      <c r="A3" s="30"/>
      <c r="B3" s="30"/>
      <c r="C3" s="511" t="s">
        <v>366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24"/>
    </row>
    <row r="4" spans="1:17" ht="15.75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8.75">
      <c r="A5" s="99"/>
      <c r="B5" s="100"/>
      <c r="C5" s="509" t="s">
        <v>66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32"/>
      <c r="Q5" s="32"/>
    </row>
    <row r="6" spans="1:17" ht="18.75">
      <c r="A6" s="213"/>
      <c r="B6" s="102"/>
      <c r="C6" s="508" t="s">
        <v>329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103"/>
      <c r="O6" s="103"/>
      <c r="P6" s="31"/>
      <c r="Q6" s="31"/>
    </row>
    <row r="7" spans="1:17" ht="33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4"/>
      <c r="Q7" s="24"/>
    </row>
    <row r="8" spans="1:18" s="172" customFormat="1" ht="31.5" customHeight="1">
      <c r="A8" s="215"/>
      <c r="B8" s="220"/>
      <c r="C8" s="215" t="s">
        <v>261</v>
      </c>
      <c r="D8" s="512" t="s">
        <v>374</v>
      </c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221"/>
      <c r="R8" s="221"/>
    </row>
    <row r="9" spans="1:17" ht="19.5" customHeight="1">
      <c r="A9" s="105"/>
      <c r="B9" s="222"/>
      <c r="C9" s="510" t="s">
        <v>332</v>
      </c>
      <c r="D9" s="510"/>
      <c r="E9" s="103" t="s">
        <v>330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31"/>
      <c r="Q9" s="31"/>
    </row>
    <row r="10" spans="1:17" ht="24" customHeight="1">
      <c r="A10" s="2"/>
      <c r="B10" s="223"/>
      <c r="C10" s="510"/>
      <c r="D10" s="510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172"/>
      <c r="Q10" s="172"/>
    </row>
    <row r="11" spans="1:15" ht="45" customHeight="1">
      <c r="A11" s="489" t="s">
        <v>8</v>
      </c>
      <c r="B11" s="355" t="s">
        <v>16</v>
      </c>
      <c r="C11" s="355"/>
      <c r="D11" s="355"/>
      <c r="E11" s="327" t="s">
        <v>17</v>
      </c>
      <c r="F11" s="327" t="s">
        <v>18</v>
      </c>
      <c r="G11" s="490" t="s">
        <v>10</v>
      </c>
      <c r="H11" s="491"/>
      <c r="I11" s="492"/>
      <c r="J11" s="490" t="s">
        <v>351</v>
      </c>
      <c r="K11" s="491"/>
      <c r="L11" s="492"/>
      <c r="M11" s="490" t="s">
        <v>4</v>
      </c>
      <c r="N11" s="491"/>
      <c r="O11" s="492"/>
    </row>
    <row r="12" spans="1:15" ht="45.75" customHeight="1">
      <c r="A12" s="489"/>
      <c r="B12" s="391"/>
      <c r="C12" s="392"/>
      <c r="D12" s="393"/>
      <c r="E12" s="224"/>
      <c r="F12" s="224"/>
      <c r="G12" s="224" t="s">
        <v>5</v>
      </c>
      <c r="H12" s="224" t="s">
        <v>6</v>
      </c>
      <c r="I12" s="224" t="s">
        <v>368</v>
      </c>
      <c r="J12" s="224" t="s">
        <v>5</v>
      </c>
      <c r="K12" s="224" t="s">
        <v>6</v>
      </c>
      <c r="L12" s="224" t="s">
        <v>368</v>
      </c>
      <c r="M12" s="224" t="s">
        <v>5</v>
      </c>
      <c r="N12" s="224" t="s">
        <v>6</v>
      </c>
      <c r="O12" s="224" t="s">
        <v>368</v>
      </c>
    </row>
    <row r="13" spans="1:15" ht="15">
      <c r="A13" s="22">
        <v>1</v>
      </c>
      <c r="B13" s="412">
        <v>2</v>
      </c>
      <c r="C13" s="412"/>
      <c r="D13" s="412"/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</row>
    <row r="14" spans="1:15" ht="15.75" customHeight="1">
      <c r="A14" s="412">
        <v>1</v>
      </c>
      <c r="B14" s="493" t="s">
        <v>371</v>
      </c>
      <c r="C14" s="494"/>
      <c r="D14" s="495"/>
      <c r="E14" s="499" t="s">
        <v>362</v>
      </c>
      <c r="F14" s="499" t="s">
        <v>369</v>
      </c>
      <c r="G14" s="501">
        <v>547</v>
      </c>
      <c r="H14" s="503"/>
      <c r="I14" s="501">
        <f>G14+H14</f>
        <v>547</v>
      </c>
      <c r="J14" s="503">
        <v>546.071</v>
      </c>
      <c r="K14" s="503"/>
      <c r="L14" s="503">
        <f>J14+K14</f>
        <v>546.071</v>
      </c>
      <c r="M14" s="501">
        <f>G14-J14</f>
        <v>0.9289999999999736</v>
      </c>
      <c r="N14" s="503"/>
      <c r="O14" s="501">
        <f>M14+N14</f>
        <v>0.9289999999999736</v>
      </c>
    </row>
    <row r="15" spans="1:15" ht="32.25" customHeight="1">
      <c r="A15" s="412"/>
      <c r="B15" s="496"/>
      <c r="C15" s="497"/>
      <c r="D15" s="498"/>
      <c r="E15" s="500"/>
      <c r="F15" s="500"/>
      <c r="G15" s="502"/>
      <c r="H15" s="504"/>
      <c r="I15" s="502"/>
      <c r="J15" s="504"/>
      <c r="K15" s="504"/>
      <c r="L15" s="504"/>
      <c r="M15" s="502"/>
      <c r="N15" s="504"/>
      <c r="O15" s="502"/>
    </row>
    <row r="16" spans="1:15" ht="27" customHeight="1">
      <c r="A16" s="11"/>
      <c r="B16" s="402" t="s">
        <v>370</v>
      </c>
      <c r="C16" s="403"/>
      <c r="D16" s="32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27" customHeight="1">
      <c r="A17" s="11"/>
      <c r="B17" s="385" t="s">
        <v>215</v>
      </c>
      <c r="C17" s="386"/>
      <c r="D17" s="387"/>
      <c r="E17" s="80" t="s">
        <v>216</v>
      </c>
      <c r="F17" s="129" t="s">
        <v>214</v>
      </c>
      <c r="G17" s="251">
        <v>22</v>
      </c>
      <c r="H17" s="251"/>
      <c r="I17" s="251">
        <f>G17+H17</f>
        <v>22</v>
      </c>
      <c r="J17" s="251"/>
      <c r="K17" s="251"/>
      <c r="L17" s="251">
        <v>22</v>
      </c>
      <c r="M17" s="251"/>
      <c r="N17" s="251"/>
      <c r="O17" s="137"/>
    </row>
    <row r="18" spans="1:15" ht="27" customHeight="1">
      <c r="A18" s="340"/>
      <c r="B18" s="388" t="s">
        <v>372</v>
      </c>
      <c r="C18" s="389"/>
      <c r="D18" s="390"/>
      <c r="E18" s="22"/>
      <c r="F18" s="167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27" customHeight="1">
      <c r="A19" s="130"/>
      <c r="B19" s="375" t="s">
        <v>295</v>
      </c>
      <c r="C19" s="376"/>
      <c r="D19" s="377"/>
      <c r="E19" s="80" t="s">
        <v>216</v>
      </c>
      <c r="F19" s="129" t="s">
        <v>214</v>
      </c>
      <c r="G19" s="12">
        <v>1920</v>
      </c>
      <c r="H19" s="12"/>
      <c r="I19" s="251">
        <f>G19+H19</f>
        <v>1920</v>
      </c>
      <c r="J19" s="12"/>
      <c r="K19" s="12"/>
      <c r="L19" s="12">
        <v>1920</v>
      </c>
      <c r="M19" s="12"/>
      <c r="N19" s="12"/>
      <c r="O19" s="12"/>
    </row>
    <row r="20" spans="1:15" ht="27" customHeight="1">
      <c r="A20" s="340"/>
      <c r="B20" s="464" t="s">
        <v>108</v>
      </c>
      <c r="C20" s="465"/>
      <c r="D20" s="466"/>
      <c r="E20" s="22"/>
      <c r="F20" s="167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7" customHeight="1">
      <c r="A21" s="11"/>
      <c r="B21" s="375" t="s">
        <v>294</v>
      </c>
      <c r="C21" s="376"/>
      <c r="D21" s="376"/>
      <c r="E21" s="22" t="s">
        <v>109</v>
      </c>
      <c r="F21" s="129" t="s">
        <v>50</v>
      </c>
      <c r="G21" s="329" t="s">
        <v>373</v>
      </c>
      <c r="H21" s="329"/>
      <c r="I21" s="251">
        <f>G21+H21</f>
        <v>21773</v>
      </c>
      <c r="J21" s="329" t="s">
        <v>373</v>
      </c>
      <c r="K21" s="329"/>
      <c r="L21" s="330" t="s">
        <v>373</v>
      </c>
      <c r="M21" s="331"/>
      <c r="N21" s="331"/>
      <c r="O21" s="336"/>
    </row>
    <row r="22" spans="1:15" ht="27" customHeight="1">
      <c r="A22" s="340"/>
      <c r="B22" s="505" t="s">
        <v>333</v>
      </c>
      <c r="C22" s="506"/>
      <c r="D22" s="506"/>
      <c r="E22" s="22"/>
      <c r="F22" s="167"/>
      <c r="G22" s="329"/>
      <c r="H22" s="329"/>
      <c r="I22" s="329"/>
      <c r="J22" s="329"/>
      <c r="K22" s="329"/>
      <c r="L22" s="331"/>
      <c r="M22" s="332"/>
      <c r="N22" s="332"/>
      <c r="O22" s="337"/>
    </row>
    <row r="23" spans="1:15" ht="27" customHeight="1">
      <c r="A23" s="11"/>
      <c r="B23" s="375" t="s">
        <v>367</v>
      </c>
      <c r="C23" s="376"/>
      <c r="D23" s="376"/>
      <c r="E23" s="22" t="s">
        <v>25</v>
      </c>
      <c r="F23" s="167" t="s">
        <v>50</v>
      </c>
      <c r="G23" s="329" t="s">
        <v>217</v>
      </c>
      <c r="H23" s="329"/>
      <c r="I23" s="329" t="s">
        <v>217</v>
      </c>
      <c r="J23" s="329" t="s">
        <v>217</v>
      </c>
      <c r="K23" s="329"/>
      <c r="L23" s="330" t="s">
        <v>217</v>
      </c>
      <c r="M23" s="332"/>
      <c r="N23" s="332"/>
      <c r="O23" s="337"/>
    </row>
    <row r="24" spans="1:20" ht="18" hidden="1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</row>
    <row r="25" ht="15.75">
      <c r="A25" s="3"/>
    </row>
    <row r="28" spans="1:15" ht="15.75">
      <c r="A28" s="25"/>
      <c r="B28" s="333"/>
      <c r="C28" s="333"/>
      <c r="D28" s="333"/>
      <c r="E28" s="333"/>
      <c r="F28" s="334"/>
      <c r="G28" s="334"/>
      <c r="H28" s="334"/>
      <c r="I28" s="334"/>
      <c r="J28" s="23"/>
      <c r="K28" s="23"/>
      <c r="L28" s="23"/>
      <c r="M28" s="23"/>
      <c r="N28" s="23"/>
      <c r="O28" s="23"/>
    </row>
    <row r="29" spans="1:15" ht="18">
      <c r="A29" s="6"/>
      <c r="B29" s="333"/>
      <c r="C29" s="333"/>
      <c r="D29" s="333"/>
      <c r="E29" s="333"/>
      <c r="F29" s="334"/>
      <c r="G29" s="335"/>
      <c r="H29" s="335"/>
      <c r="I29" s="335"/>
      <c r="J29" s="45"/>
      <c r="K29" s="45"/>
      <c r="L29" s="45"/>
      <c r="M29" s="45"/>
      <c r="N29" s="45"/>
      <c r="O29" s="23"/>
    </row>
    <row r="30" spans="1:18" s="24" customFormat="1" ht="17.25" customHeight="1">
      <c r="A30" s="341" t="s">
        <v>375</v>
      </c>
      <c r="B30" s="30"/>
      <c r="C30" s="30"/>
      <c r="D30" s="30"/>
      <c r="E30" s="30"/>
      <c r="F30" s="30"/>
      <c r="G30" s="30"/>
      <c r="H30" s="342"/>
      <c r="I30" s="342"/>
      <c r="J30" s="343"/>
      <c r="K30" s="343"/>
      <c r="L30" s="274" t="s">
        <v>62</v>
      </c>
      <c r="M30" s="344"/>
      <c r="N30" s="344"/>
      <c r="O30" s="41"/>
      <c r="P30" s="41"/>
      <c r="Q30" s="41"/>
      <c r="R30" s="41"/>
    </row>
    <row r="31" spans="1:15" ht="18" customHeight="1">
      <c r="A31" s="39"/>
      <c r="B31" s="28"/>
      <c r="C31" s="28"/>
      <c r="D31" s="28"/>
      <c r="E31" s="23"/>
      <c r="F31" s="23"/>
      <c r="G31" s="38" t="s">
        <v>49</v>
      </c>
      <c r="H31" s="38"/>
      <c r="I31" s="38"/>
      <c r="J31" s="38"/>
      <c r="K31" s="38"/>
      <c r="L31" s="38" t="s">
        <v>48</v>
      </c>
      <c r="M31" s="38"/>
      <c r="N31" s="38"/>
      <c r="O31" s="38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</sheetData>
  <mergeCells count="35">
    <mergeCell ref="C2:H2"/>
    <mergeCell ref="C6:M6"/>
    <mergeCell ref="C5:O5"/>
    <mergeCell ref="C9:D10"/>
    <mergeCell ref="C3:P3"/>
    <mergeCell ref="D8:P8"/>
    <mergeCell ref="A24:T24"/>
    <mergeCell ref="B21:D21"/>
    <mergeCell ref="B20:D20"/>
    <mergeCell ref="B13:D13"/>
    <mergeCell ref="B22:D22"/>
    <mergeCell ref="B23:D23"/>
    <mergeCell ref="B18:D18"/>
    <mergeCell ref="B19:D19"/>
    <mergeCell ref="B17:D17"/>
    <mergeCell ref="B11:D11"/>
    <mergeCell ref="O14:O15"/>
    <mergeCell ref="A14:A15"/>
    <mergeCell ref="J11:L11"/>
    <mergeCell ref="M11:O11"/>
    <mergeCell ref="J14:J15"/>
    <mergeCell ref="K14:K15"/>
    <mergeCell ref="L14:L15"/>
    <mergeCell ref="M14:M15"/>
    <mergeCell ref="N14:N15"/>
    <mergeCell ref="A11:A12"/>
    <mergeCell ref="G11:I11"/>
    <mergeCell ref="B14:D15"/>
    <mergeCell ref="B16:C16"/>
    <mergeCell ref="E14:E15"/>
    <mergeCell ref="F14:F15"/>
    <mergeCell ref="G14:G15"/>
    <mergeCell ref="H14:H15"/>
    <mergeCell ref="I14:I15"/>
    <mergeCell ref="B12:D12"/>
  </mergeCells>
  <printOptions/>
  <pageMargins left="0.3937007874015748" right="0" top="0.3937007874015748" bottom="0" header="0.11811023622047245" footer="0.118110236220472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Q167"/>
  <sheetViews>
    <sheetView zoomScaleSheetLayoutView="85" workbookViewId="0" topLeftCell="G1">
      <selection activeCell="K20" sqref="K20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19.75390625" style="0" customWidth="1"/>
    <col min="4" max="4" width="29.75390625" style="0" customWidth="1"/>
    <col min="5" max="5" width="18.625" style="0" customWidth="1"/>
    <col min="6" max="6" width="19.75390625" style="0" customWidth="1"/>
    <col min="7" max="7" width="18.25390625" style="0" customWidth="1"/>
    <col min="8" max="8" width="18.00390625" style="0" customWidth="1"/>
    <col min="9" max="9" width="16.00390625" style="0" customWidth="1"/>
    <col min="10" max="10" width="16.125" style="0" customWidth="1"/>
    <col min="11" max="11" width="15.375" style="0" customWidth="1"/>
    <col min="12" max="12" width="14.00390625" style="0" customWidth="1"/>
    <col min="13" max="13" width="14.75390625" style="0" customWidth="1"/>
    <col min="14" max="14" width="12.375" style="0" customWidth="1"/>
    <col min="15" max="15" width="18.125" style="0" customWidth="1"/>
    <col min="16" max="16" width="12.375" style="0" customWidth="1"/>
    <col min="17" max="17" width="11.625" style="0" bestFit="1" customWidth="1"/>
  </cols>
  <sheetData>
    <row r="1" ht="12.75">
      <c r="M1" s="55" t="s">
        <v>63</v>
      </c>
    </row>
    <row r="2" ht="12.75">
      <c r="M2" s="55" t="s">
        <v>64</v>
      </c>
    </row>
    <row r="3" ht="12.75">
      <c r="M3" s="55" t="s">
        <v>65</v>
      </c>
    </row>
    <row r="4" spans="2:12" ht="15.75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8">
      <c r="B5" s="24"/>
      <c r="C5" s="24"/>
      <c r="D5" s="42"/>
      <c r="E5" s="42"/>
      <c r="F5" s="532" t="s">
        <v>0</v>
      </c>
      <c r="G5" s="532"/>
      <c r="H5" s="42"/>
      <c r="I5" s="42"/>
      <c r="J5" s="24"/>
      <c r="K5" s="24"/>
      <c r="L5" s="24"/>
    </row>
    <row r="6" spans="2:12" ht="18.75">
      <c r="B6" s="30"/>
      <c r="C6" s="30"/>
      <c r="D6" s="422" t="s">
        <v>383</v>
      </c>
      <c r="E6" s="422"/>
      <c r="F6" s="422"/>
      <c r="G6" s="422"/>
      <c r="H6" s="422"/>
      <c r="I6" s="422"/>
      <c r="J6" s="422"/>
      <c r="K6" s="422"/>
      <c r="L6" s="24"/>
    </row>
    <row r="7" spans="2:12" ht="15.75"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>
      <c r="A8" s="67" t="s">
        <v>67</v>
      </c>
      <c r="B8" s="99" t="s">
        <v>229</v>
      </c>
      <c r="C8" s="100"/>
      <c r="D8" s="418" t="s">
        <v>66</v>
      </c>
      <c r="E8" s="418"/>
      <c r="F8" s="418"/>
      <c r="G8" s="418"/>
      <c r="H8" s="418"/>
      <c r="I8" s="418"/>
      <c r="J8" s="418"/>
      <c r="K8" s="32"/>
      <c r="L8" s="32"/>
    </row>
    <row r="9" spans="1:12" ht="18.75">
      <c r="A9" s="1"/>
      <c r="B9" s="101" t="s">
        <v>40</v>
      </c>
      <c r="C9" s="102"/>
      <c r="D9" s="103" t="s">
        <v>41</v>
      </c>
      <c r="E9" s="103"/>
      <c r="F9" s="103"/>
      <c r="G9" s="103"/>
      <c r="H9" s="103"/>
      <c r="I9" s="103"/>
      <c r="J9" s="103"/>
      <c r="K9" s="31"/>
      <c r="L9" s="31"/>
    </row>
    <row r="10" spans="1:12" ht="18.75">
      <c r="A10" s="1"/>
      <c r="B10" s="4"/>
      <c r="C10" s="2"/>
      <c r="D10" s="2"/>
      <c r="E10" s="2"/>
      <c r="F10" s="2"/>
      <c r="G10" s="2"/>
      <c r="H10" s="2"/>
      <c r="I10" s="2"/>
      <c r="J10" s="2"/>
      <c r="K10" s="24"/>
      <c r="L10" s="24"/>
    </row>
    <row r="11" spans="1:12" ht="15.75" customHeight="1">
      <c r="A11" s="67" t="s">
        <v>68</v>
      </c>
      <c r="B11" s="104" t="s">
        <v>230</v>
      </c>
      <c r="C11" s="100"/>
      <c r="D11" s="419" t="s">
        <v>66</v>
      </c>
      <c r="E11" s="419"/>
      <c r="F11" s="419"/>
      <c r="G11" s="419"/>
      <c r="H11" s="419"/>
      <c r="I11" s="419"/>
      <c r="J11" s="419"/>
      <c r="K11" s="33"/>
      <c r="L11" s="33"/>
    </row>
    <row r="12" spans="1:12" ht="18.75">
      <c r="A12" s="1"/>
      <c r="B12" s="105" t="s">
        <v>40</v>
      </c>
      <c r="C12" s="102"/>
      <c r="D12" s="103" t="s">
        <v>42</v>
      </c>
      <c r="E12" s="103"/>
      <c r="F12" s="103"/>
      <c r="G12" s="103"/>
      <c r="H12" s="103"/>
      <c r="I12" s="103"/>
      <c r="J12" s="103"/>
      <c r="K12" s="31"/>
      <c r="L12" s="31"/>
    </row>
    <row r="13" spans="1:12" ht="18.75">
      <c r="A13" s="1"/>
      <c r="B13" s="4"/>
      <c r="C13" s="2"/>
      <c r="D13" s="2"/>
      <c r="E13" s="2"/>
      <c r="F13" s="2"/>
      <c r="G13" s="2"/>
      <c r="H13" s="2"/>
      <c r="I13" s="2"/>
      <c r="J13" s="2"/>
      <c r="K13" s="24"/>
      <c r="L13" s="24"/>
    </row>
    <row r="14" spans="1:13" ht="36.75" customHeight="1">
      <c r="A14" s="67" t="s">
        <v>69</v>
      </c>
      <c r="B14" s="141" t="s">
        <v>265</v>
      </c>
      <c r="C14" s="100"/>
      <c r="D14" s="141" t="s">
        <v>213</v>
      </c>
      <c r="E14" s="421" t="s">
        <v>266</v>
      </c>
      <c r="F14" s="421"/>
      <c r="G14" s="421"/>
      <c r="H14" s="421"/>
      <c r="I14" s="421"/>
      <c r="J14" s="421"/>
      <c r="K14" s="421"/>
      <c r="L14" s="142"/>
      <c r="M14" s="142"/>
    </row>
    <row r="15" spans="2:12" ht="21.75">
      <c r="B15" s="105" t="s">
        <v>40</v>
      </c>
      <c r="C15" s="102"/>
      <c r="D15" s="10" t="s">
        <v>89</v>
      </c>
      <c r="E15" s="106"/>
      <c r="F15" s="103" t="s">
        <v>44</v>
      </c>
      <c r="G15" s="103"/>
      <c r="H15" s="103"/>
      <c r="I15" s="103"/>
      <c r="J15" s="103"/>
      <c r="K15" s="31"/>
      <c r="L15" s="31"/>
    </row>
    <row r="16" spans="2:10" ht="18.75">
      <c r="B16" s="2"/>
      <c r="C16" s="2"/>
      <c r="D16" s="2"/>
      <c r="E16" s="2"/>
      <c r="F16" s="2"/>
      <c r="G16" s="2"/>
      <c r="H16" s="2"/>
      <c r="I16" s="2"/>
      <c r="J16" s="2"/>
    </row>
    <row r="17" spans="1:6" ht="15.75">
      <c r="A17" s="30" t="s">
        <v>76</v>
      </c>
      <c r="B17" s="6" t="s">
        <v>75</v>
      </c>
      <c r="C17" s="18"/>
      <c r="D17" s="18"/>
      <c r="E17" s="18"/>
      <c r="F17" s="18"/>
    </row>
    <row r="18" spans="3:10" ht="12.75">
      <c r="C18" s="40" t="s">
        <v>54</v>
      </c>
      <c r="J18" s="1" t="s">
        <v>1</v>
      </c>
    </row>
    <row r="19" spans="2:10" ht="27" customHeight="1">
      <c r="B19" s="482" t="s">
        <v>2</v>
      </c>
      <c r="C19" s="482"/>
      <c r="D19" s="482"/>
      <c r="E19" s="482" t="s">
        <v>3</v>
      </c>
      <c r="F19" s="482"/>
      <c r="G19" s="482"/>
      <c r="H19" s="361" t="s">
        <v>4</v>
      </c>
      <c r="I19" s="361"/>
      <c r="J19" s="361"/>
    </row>
    <row r="20" spans="2:10" ht="28.5" customHeight="1">
      <c r="B20" s="195" t="s">
        <v>5</v>
      </c>
      <c r="C20" s="195" t="s">
        <v>6</v>
      </c>
      <c r="D20" s="195" t="s">
        <v>7</v>
      </c>
      <c r="E20" s="195" t="s">
        <v>5</v>
      </c>
      <c r="F20" s="195" t="s">
        <v>6</v>
      </c>
      <c r="G20" s="195" t="s">
        <v>7</v>
      </c>
      <c r="H20" s="21" t="s">
        <v>5</v>
      </c>
      <c r="I20" s="21" t="s">
        <v>6</v>
      </c>
      <c r="J20" s="21" t="s">
        <v>7</v>
      </c>
    </row>
    <row r="21" spans="2:10" ht="15">
      <c r="B21" s="199">
        <v>1</v>
      </c>
      <c r="C21" s="199">
        <v>2</v>
      </c>
      <c r="D21" s="199">
        <v>3</v>
      </c>
      <c r="E21" s="199">
        <v>4</v>
      </c>
      <c r="F21" s="199">
        <v>5</v>
      </c>
      <c r="G21" s="199">
        <v>6</v>
      </c>
      <c r="H21" s="9">
        <v>7</v>
      </c>
      <c r="I21" s="9">
        <v>8</v>
      </c>
      <c r="J21" s="9">
        <v>9</v>
      </c>
    </row>
    <row r="22" spans="2:10" ht="22.5" customHeight="1">
      <c r="B22" s="194">
        <v>6865.221</v>
      </c>
      <c r="C22" s="194">
        <v>0.8</v>
      </c>
      <c r="D22" s="194">
        <f>B22+C22</f>
        <v>6866.021</v>
      </c>
      <c r="E22" s="194">
        <v>6738.549</v>
      </c>
      <c r="F22" s="194">
        <v>4.487</v>
      </c>
      <c r="G22" s="200">
        <f>E22+F22</f>
        <v>6743.036</v>
      </c>
      <c r="H22" s="118">
        <f>B22-E22</f>
        <v>126.67199999999957</v>
      </c>
      <c r="I22" s="118">
        <f>C22-F22</f>
        <v>-3.6870000000000003</v>
      </c>
      <c r="J22" s="118">
        <f>H22+I22</f>
        <v>122.98499999999957</v>
      </c>
    </row>
    <row r="23" spans="2:10" ht="15" hidden="1">
      <c r="B23" s="37"/>
      <c r="C23" s="37"/>
      <c r="D23" s="37"/>
      <c r="E23" s="37"/>
      <c r="F23" s="37"/>
      <c r="G23" s="107"/>
      <c r="H23" s="37"/>
      <c r="I23" s="37"/>
      <c r="J23" s="37"/>
    </row>
    <row r="24" spans="2:10" ht="15.75" customHeight="1">
      <c r="B24" s="36"/>
      <c r="C24" s="40" t="s">
        <v>53</v>
      </c>
      <c r="D24" s="36"/>
      <c r="E24" s="36"/>
      <c r="F24" s="40" t="s">
        <v>51</v>
      </c>
      <c r="G24" s="40" t="s">
        <v>52</v>
      </c>
      <c r="H24" s="36"/>
      <c r="I24" s="36"/>
      <c r="J24" s="36"/>
    </row>
    <row r="25" spans="2:10" ht="12.75" hidden="1">
      <c r="B25" s="36"/>
      <c r="C25" s="36"/>
      <c r="D25" s="36"/>
      <c r="E25" s="36"/>
      <c r="F25" s="36"/>
      <c r="G25" s="36"/>
      <c r="H25" s="36"/>
      <c r="I25" s="36"/>
      <c r="J25" s="36"/>
    </row>
    <row r="26" spans="2:10" ht="12.75" hidden="1"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3.25" customHeight="1">
      <c r="A27" s="69" t="s">
        <v>77</v>
      </c>
      <c r="B27" s="108" t="s">
        <v>78</v>
      </c>
      <c r="C27" s="108"/>
      <c r="D27" s="108"/>
      <c r="E27" s="108"/>
      <c r="F27" s="108"/>
      <c r="G27" s="108"/>
      <c r="H27" s="36"/>
      <c r="I27" s="36"/>
      <c r="J27" s="36"/>
    </row>
    <row r="28" spans="2:13" ht="15">
      <c r="B28" s="36"/>
      <c r="C28" s="36"/>
      <c r="D28" s="36"/>
      <c r="E28" s="36"/>
      <c r="F28" s="36"/>
      <c r="G28" s="36"/>
      <c r="H28" s="36"/>
      <c r="I28" s="36"/>
      <c r="J28" s="36"/>
      <c r="M28" s="5" t="s">
        <v>1</v>
      </c>
    </row>
    <row r="29" spans="1:15" ht="39.75" customHeight="1">
      <c r="A29" s="408" t="s">
        <v>8</v>
      </c>
      <c r="B29" s="438" t="s">
        <v>9</v>
      </c>
      <c r="C29" s="438" t="s">
        <v>70</v>
      </c>
      <c r="D29" s="438" t="s">
        <v>47</v>
      </c>
      <c r="E29" s="423" t="s">
        <v>10</v>
      </c>
      <c r="F29" s="436"/>
      <c r="G29" s="437"/>
      <c r="H29" s="423" t="s">
        <v>11</v>
      </c>
      <c r="I29" s="424"/>
      <c r="J29" s="425"/>
      <c r="K29" s="391" t="s">
        <v>4</v>
      </c>
      <c r="L29" s="392"/>
      <c r="M29" s="393"/>
      <c r="N29" s="522" t="s">
        <v>238</v>
      </c>
      <c r="O29" s="523"/>
    </row>
    <row r="30" spans="1:15" ht="32.25" customHeight="1">
      <c r="A30" s="409"/>
      <c r="B30" s="439"/>
      <c r="C30" s="439"/>
      <c r="D30" s="439"/>
      <c r="E30" s="109" t="s">
        <v>5</v>
      </c>
      <c r="F30" s="109" t="s">
        <v>6</v>
      </c>
      <c r="G30" s="109" t="s">
        <v>7</v>
      </c>
      <c r="H30" s="109" t="s">
        <v>5</v>
      </c>
      <c r="I30" s="109" t="s">
        <v>6</v>
      </c>
      <c r="J30" s="109" t="s">
        <v>7</v>
      </c>
      <c r="K30" s="12" t="s">
        <v>5</v>
      </c>
      <c r="L30" s="12" t="s">
        <v>6</v>
      </c>
      <c r="M30" s="12" t="s">
        <v>7</v>
      </c>
      <c r="N30" s="526"/>
      <c r="O30" s="527"/>
    </row>
    <row r="31" spans="1:15" ht="15">
      <c r="A31" s="11">
        <v>1</v>
      </c>
      <c r="B31" s="110">
        <v>2</v>
      </c>
      <c r="C31" s="110">
        <v>3</v>
      </c>
      <c r="D31" s="111">
        <v>4</v>
      </c>
      <c r="E31" s="111">
        <v>5</v>
      </c>
      <c r="F31" s="111">
        <v>6</v>
      </c>
      <c r="G31" s="111">
        <v>7</v>
      </c>
      <c r="H31" s="111">
        <v>8</v>
      </c>
      <c r="I31" s="111">
        <v>9</v>
      </c>
      <c r="J31" s="111">
        <v>10</v>
      </c>
      <c r="K31" s="11">
        <v>11</v>
      </c>
      <c r="L31" s="11">
        <v>12</v>
      </c>
      <c r="M31" s="11">
        <v>13</v>
      </c>
      <c r="N31" s="528">
        <v>14</v>
      </c>
      <c r="O31" s="529"/>
    </row>
    <row r="32" spans="1:15" ht="16.5" customHeight="1">
      <c r="A32" s="9"/>
      <c r="B32" s="110"/>
      <c r="C32" s="110"/>
      <c r="D32" s="112" t="s">
        <v>103</v>
      </c>
      <c r="E32" s="110"/>
      <c r="F32" s="110"/>
      <c r="G32" s="110"/>
      <c r="H32" s="110"/>
      <c r="I32" s="110"/>
      <c r="J32" s="110"/>
      <c r="K32" s="9"/>
      <c r="L32" s="9"/>
      <c r="M32" s="9"/>
      <c r="N32" s="516"/>
      <c r="O32" s="517"/>
    </row>
    <row r="33" spans="1:15" ht="15">
      <c r="A33" s="9"/>
      <c r="B33" s="110"/>
      <c r="C33" s="110"/>
      <c r="D33" s="112" t="s">
        <v>20</v>
      </c>
      <c r="E33" s="110"/>
      <c r="F33" s="110"/>
      <c r="G33" s="110"/>
      <c r="H33" s="110"/>
      <c r="I33" s="110"/>
      <c r="J33" s="110"/>
      <c r="K33" s="9"/>
      <c r="L33" s="9"/>
      <c r="M33" s="9"/>
      <c r="N33" s="516"/>
      <c r="O33" s="517"/>
    </row>
    <row r="34" spans="1:15" ht="79.5" customHeight="1">
      <c r="A34" s="9">
        <v>1</v>
      </c>
      <c r="B34" s="184" t="s">
        <v>265</v>
      </c>
      <c r="C34" s="75" t="s">
        <v>213</v>
      </c>
      <c r="D34" s="98" t="s">
        <v>218</v>
      </c>
      <c r="E34" s="48">
        <v>5116.105</v>
      </c>
      <c r="F34" s="48">
        <f>C22</f>
        <v>0.8</v>
      </c>
      <c r="G34" s="49">
        <f>E34+F34</f>
        <v>5116.905</v>
      </c>
      <c r="H34" s="197">
        <v>5061.574</v>
      </c>
      <c r="I34" s="198">
        <f>F22</f>
        <v>4.487</v>
      </c>
      <c r="J34" s="49">
        <f>H34+I34</f>
        <v>5066.061</v>
      </c>
      <c r="K34" s="50">
        <f>E34-H34</f>
        <v>54.53099999999995</v>
      </c>
      <c r="L34" s="50">
        <f>F34-I34</f>
        <v>-3.6870000000000003</v>
      </c>
      <c r="M34" s="50">
        <f>K34+L34</f>
        <v>50.84399999999995</v>
      </c>
      <c r="N34" s="520" t="s">
        <v>267</v>
      </c>
      <c r="O34" s="521"/>
    </row>
    <row r="35" spans="1:15" ht="81" customHeight="1">
      <c r="A35" s="9">
        <v>2</v>
      </c>
      <c r="B35" s="184" t="s">
        <v>265</v>
      </c>
      <c r="C35" s="75" t="s">
        <v>213</v>
      </c>
      <c r="D35" s="98" t="s">
        <v>268</v>
      </c>
      <c r="E35" s="20">
        <v>1749.116</v>
      </c>
      <c r="F35" s="48">
        <v>0</v>
      </c>
      <c r="G35" s="49">
        <f>E35+F35</f>
        <v>1749.116</v>
      </c>
      <c r="H35" s="20">
        <v>1676.975</v>
      </c>
      <c r="I35" s="20">
        <v>0</v>
      </c>
      <c r="J35" s="20">
        <f>H35+I35</f>
        <v>1676.975</v>
      </c>
      <c r="K35" s="49">
        <f>E35-H35</f>
        <v>72.14100000000008</v>
      </c>
      <c r="L35" s="49">
        <f>F35-I35</f>
        <v>0</v>
      </c>
      <c r="M35" s="49">
        <f>K35+L35</f>
        <v>72.14100000000008</v>
      </c>
      <c r="N35" s="520" t="s">
        <v>267</v>
      </c>
      <c r="O35" s="521"/>
    </row>
    <row r="36" spans="1:15" ht="81" customHeight="1" hidden="1">
      <c r="A36" s="9"/>
      <c r="B36" s="34"/>
      <c r="C36" s="75"/>
      <c r="D36" s="113" t="s">
        <v>27</v>
      </c>
      <c r="E36" s="20"/>
      <c r="F36" s="48"/>
      <c r="G36" s="49"/>
      <c r="H36" s="20"/>
      <c r="I36" s="20"/>
      <c r="J36" s="20"/>
      <c r="K36" s="49"/>
      <c r="L36" s="49"/>
      <c r="M36" s="49"/>
      <c r="N36" s="7"/>
      <c r="O36" s="7"/>
    </row>
    <row r="37" spans="1:15" ht="99.75" customHeight="1" hidden="1">
      <c r="A37" s="9">
        <v>3</v>
      </c>
      <c r="B37" s="75" t="s">
        <v>112</v>
      </c>
      <c r="C37" s="75" t="s">
        <v>113</v>
      </c>
      <c r="D37" s="98" t="s">
        <v>45</v>
      </c>
      <c r="E37" s="49">
        <v>0</v>
      </c>
      <c r="F37" s="48"/>
      <c r="G37" s="49">
        <f>E37+F37</f>
        <v>0</v>
      </c>
      <c r="H37" s="49"/>
      <c r="I37" s="49"/>
      <c r="J37" s="49">
        <f>H37+I37</f>
        <v>0</v>
      </c>
      <c r="K37" s="50">
        <f>E37-H37</f>
        <v>0</v>
      </c>
      <c r="L37" s="50">
        <f>F37-I37</f>
        <v>0</v>
      </c>
      <c r="M37" s="50">
        <f>K37+L37</f>
        <v>0</v>
      </c>
      <c r="N37" s="7"/>
      <c r="O37" s="196" t="s">
        <v>55</v>
      </c>
    </row>
    <row r="38" spans="1:15" ht="153" customHeight="1" hidden="1">
      <c r="A38" s="9"/>
      <c r="B38" s="75" t="s">
        <v>112</v>
      </c>
      <c r="C38" s="75" t="s">
        <v>113</v>
      </c>
      <c r="D38" s="120" t="s">
        <v>166</v>
      </c>
      <c r="E38" s="49">
        <v>0</v>
      </c>
      <c r="F38" s="48"/>
      <c r="G38" s="49">
        <f>E38+F38</f>
        <v>0</v>
      </c>
      <c r="H38" s="49"/>
      <c r="I38" s="49"/>
      <c r="J38" s="49">
        <f>H38+I38</f>
        <v>0</v>
      </c>
      <c r="K38" s="50"/>
      <c r="L38" s="50">
        <f>F38-I38</f>
        <v>0</v>
      </c>
      <c r="M38" s="50">
        <f>K38+L38</f>
        <v>0</v>
      </c>
      <c r="N38" s="7"/>
      <c r="O38" s="196"/>
    </row>
    <row r="39" spans="1:15" ht="23.25" customHeight="1">
      <c r="A39" s="19"/>
      <c r="B39" s="75"/>
      <c r="C39" s="114"/>
      <c r="D39" s="97" t="s">
        <v>13</v>
      </c>
      <c r="E39" s="49">
        <f>B22</f>
        <v>6865.221</v>
      </c>
      <c r="F39" s="49">
        <f>C22</f>
        <v>0.8</v>
      </c>
      <c r="G39" s="49">
        <f>G34+G35+G37+G38</f>
        <v>6866.021</v>
      </c>
      <c r="H39" s="49">
        <f>H34+H35+H37+H38</f>
        <v>6738.548999999999</v>
      </c>
      <c r="I39" s="49">
        <f>F22</f>
        <v>4.487</v>
      </c>
      <c r="J39" s="49">
        <f>J34+J35+J37+J38</f>
        <v>6743.036</v>
      </c>
      <c r="K39" s="50">
        <f>K34+K35+K37</f>
        <v>126.67200000000003</v>
      </c>
      <c r="L39" s="50">
        <f>L34+L35+L37</f>
        <v>-3.6870000000000003</v>
      </c>
      <c r="M39" s="50">
        <f>M34+M35+M37</f>
        <v>122.98500000000003</v>
      </c>
      <c r="N39" s="516"/>
      <c r="O39" s="517"/>
    </row>
    <row r="40" spans="2:10" ht="12.75">
      <c r="B40" s="36"/>
      <c r="C40" s="36"/>
      <c r="D40" s="36"/>
      <c r="E40" s="36"/>
      <c r="F40" s="36"/>
      <c r="G40" s="36"/>
      <c r="H40" s="36"/>
      <c r="I40" s="36"/>
      <c r="J40" s="36"/>
    </row>
    <row r="41" spans="1:8" ht="21" customHeight="1">
      <c r="A41" s="6" t="s">
        <v>80</v>
      </c>
      <c r="B41" s="6" t="s">
        <v>79</v>
      </c>
      <c r="C41" s="25"/>
      <c r="D41" s="25"/>
      <c r="E41" s="25"/>
      <c r="F41" s="25"/>
      <c r="G41" s="25"/>
      <c r="H41" s="25"/>
    </row>
    <row r="42" ht="15.75">
      <c r="K42" s="68" t="s">
        <v>1</v>
      </c>
    </row>
    <row r="43" spans="2:13" ht="15" customHeight="1">
      <c r="B43" s="355" t="s">
        <v>71</v>
      </c>
      <c r="C43" s="355" t="s">
        <v>10</v>
      </c>
      <c r="D43" s="355"/>
      <c r="E43" s="355"/>
      <c r="F43" s="355" t="s">
        <v>11</v>
      </c>
      <c r="G43" s="355"/>
      <c r="H43" s="355"/>
      <c r="I43" s="355" t="s">
        <v>4</v>
      </c>
      <c r="J43" s="355"/>
      <c r="K43" s="355"/>
      <c r="L43" s="522" t="s">
        <v>238</v>
      </c>
      <c r="M43" s="523"/>
    </row>
    <row r="44" spans="2:13" ht="10.5" customHeight="1"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524"/>
      <c r="M44" s="525"/>
    </row>
    <row r="45" spans="2:13" ht="12.75" customHeight="1" hidden="1"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524"/>
      <c r="M45" s="525"/>
    </row>
    <row r="46" spans="2:13" ht="15" customHeight="1">
      <c r="B46" s="355"/>
      <c r="C46" s="355" t="s">
        <v>5</v>
      </c>
      <c r="D46" s="355" t="s">
        <v>6</v>
      </c>
      <c r="E46" s="355" t="s">
        <v>7</v>
      </c>
      <c r="F46" s="355" t="s">
        <v>5</v>
      </c>
      <c r="G46" s="355" t="s">
        <v>6</v>
      </c>
      <c r="H46" s="355" t="s">
        <v>7</v>
      </c>
      <c r="I46" s="355" t="s">
        <v>5</v>
      </c>
      <c r="J46" s="355" t="s">
        <v>6</v>
      </c>
      <c r="K46" s="355" t="s">
        <v>7</v>
      </c>
      <c r="L46" s="524"/>
      <c r="M46" s="525"/>
    </row>
    <row r="47" spans="2:13" ht="20.25" customHeight="1"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526"/>
      <c r="M47" s="527"/>
    </row>
    <row r="48" spans="2:13" ht="15">
      <c r="B48" s="12">
        <v>1</v>
      </c>
      <c r="C48" s="12">
        <v>2</v>
      </c>
      <c r="D48" s="12">
        <v>3</v>
      </c>
      <c r="E48" s="12">
        <v>4</v>
      </c>
      <c r="F48" s="12">
        <v>5</v>
      </c>
      <c r="G48" s="12">
        <v>6</v>
      </c>
      <c r="H48" s="12">
        <v>7</v>
      </c>
      <c r="I48" s="12">
        <v>8</v>
      </c>
      <c r="J48" s="12">
        <v>9</v>
      </c>
      <c r="K48" s="12">
        <v>10</v>
      </c>
      <c r="L48" s="516">
        <v>11</v>
      </c>
      <c r="M48" s="517"/>
    </row>
    <row r="49" spans="2:13" ht="30">
      <c r="B49" s="8" t="s">
        <v>72</v>
      </c>
      <c r="C49" s="11"/>
      <c r="D49" s="11"/>
      <c r="E49" s="11"/>
      <c r="F49" s="11"/>
      <c r="G49" s="11"/>
      <c r="H49" s="11"/>
      <c r="I49" s="11"/>
      <c r="J49" s="11"/>
      <c r="K49" s="11"/>
      <c r="L49" s="516"/>
      <c r="M49" s="517"/>
    </row>
    <row r="50" spans="2:13" ht="15">
      <c r="B50" s="8" t="s">
        <v>14</v>
      </c>
      <c r="C50" s="9"/>
      <c r="D50" s="9"/>
      <c r="E50" s="9"/>
      <c r="F50" s="9"/>
      <c r="G50" s="9"/>
      <c r="H50" s="9"/>
      <c r="I50" s="9"/>
      <c r="J50" s="9"/>
      <c r="K50" s="9"/>
      <c r="L50" s="516"/>
      <c r="M50" s="517"/>
    </row>
    <row r="51" spans="2:13" ht="15">
      <c r="B51" s="8" t="s">
        <v>15</v>
      </c>
      <c r="C51" s="9"/>
      <c r="D51" s="9"/>
      <c r="E51" s="9"/>
      <c r="F51" s="9"/>
      <c r="G51" s="9"/>
      <c r="H51" s="9"/>
      <c r="I51" s="9"/>
      <c r="J51" s="9"/>
      <c r="K51" s="9"/>
      <c r="L51" s="516"/>
      <c r="M51" s="517"/>
    </row>
    <row r="52" spans="2:13" ht="15">
      <c r="B52" s="8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516"/>
      <c r="M52" s="517"/>
    </row>
    <row r="53" spans="2:13" ht="15">
      <c r="B53" s="8" t="s">
        <v>13</v>
      </c>
      <c r="C53" s="9"/>
      <c r="D53" s="9"/>
      <c r="E53" s="9"/>
      <c r="F53" s="9"/>
      <c r="G53" s="9"/>
      <c r="H53" s="9"/>
      <c r="I53" s="9"/>
      <c r="J53" s="9"/>
      <c r="K53" s="9"/>
      <c r="L53" s="516"/>
      <c r="M53" s="517"/>
    </row>
    <row r="54" ht="18.75">
      <c r="B54" s="2"/>
    </row>
    <row r="55" spans="1:7" ht="27" customHeight="1">
      <c r="A55" s="71" t="s">
        <v>82</v>
      </c>
      <c r="B55" s="71" t="s">
        <v>81</v>
      </c>
      <c r="C55" s="72"/>
      <c r="D55" s="72"/>
      <c r="E55" s="72"/>
      <c r="F55" s="72"/>
      <c r="G55" s="72"/>
    </row>
    <row r="57" spans="1:10" ht="60" customHeight="1">
      <c r="A57" s="408" t="s">
        <v>8</v>
      </c>
      <c r="B57" s="355" t="s">
        <v>9</v>
      </c>
      <c r="C57" s="355" t="s">
        <v>16</v>
      </c>
      <c r="D57" s="355"/>
      <c r="E57" s="355"/>
      <c r="F57" s="355" t="s">
        <v>17</v>
      </c>
      <c r="G57" s="355" t="s">
        <v>18</v>
      </c>
      <c r="H57" s="355" t="s">
        <v>10</v>
      </c>
      <c r="I57" s="355" t="s">
        <v>19</v>
      </c>
      <c r="J57" s="355" t="s">
        <v>4</v>
      </c>
    </row>
    <row r="58" spans="1:10" ht="15.75" customHeight="1">
      <c r="A58" s="409"/>
      <c r="B58" s="355"/>
      <c r="C58" s="355"/>
      <c r="D58" s="355"/>
      <c r="E58" s="355"/>
      <c r="F58" s="355"/>
      <c r="G58" s="355"/>
      <c r="H58" s="355"/>
      <c r="I58" s="355"/>
      <c r="J58" s="355"/>
    </row>
    <row r="59" spans="1:10" ht="15">
      <c r="A59" s="64">
        <v>1</v>
      </c>
      <c r="B59" s="11">
        <v>2</v>
      </c>
      <c r="C59" s="412">
        <v>3</v>
      </c>
      <c r="D59" s="412"/>
      <c r="E59" s="412"/>
      <c r="F59" s="11">
        <v>4</v>
      </c>
      <c r="G59" s="11">
        <v>5</v>
      </c>
      <c r="H59" s="11">
        <v>6</v>
      </c>
      <c r="I59" s="11">
        <v>7</v>
      </c>
      <c r="J59" s="11">
        <v>8</v>
      </c>
    </row>
    <row r="60" spans="1:10" ht="14.25" customHeight="1">
      <c r="A60" s="7"/>
      <c r="B60" s="57"/>
      <c r="C60" s="530" t="s">
        <v>103</v>
      </c>
      <c r="D60" s="530"/>
      <c r="E60" s="531"/>
      <c r="F60" s="11"/>
      <c r="G60" s="11"/>
      <c r="H60" s="11"/>
      <c r="I60" s="11"/>
      <c r="J60" s="207"/>
    </row>
    <row r="61" spans="1:10" ht="14.25" customHeight="1">
      <c r="A61" s="7"/>
      <c r="B61" s="57"/>
      <c r="C61" s="518" t="s">
        <v>268</v>
      </c>
      <c r="D61" s="519"/>
      <c r="E61" s="519"/>
      <c r="F61" s="11"/>
      <c r="G61" s="11"/>
      <c r="H61" s="11"/>
      <c r="I61" s="11"/>
      <c r="J61" s="207"/>
    </row>
    <row r="62" spans="1:10" ht="29.25" customHeight="1">
      <c r="A62" s="7"/>
      <c r="B62" s="115" t="s">
        <v>20</v>
      </c>
      <c r="C62" s="518" t="s">
        <v>291</v>
      </c>
      <c r="D62" s="519"/>
      <c r="E62" s="519"/>
      <c r="F62" s="11"/>
      <c r="G62" s="11"/>
      <c r="H62" s="11"/>
      <c r="I62" s="11"/>
      <c r="J62" s="207"/>
    </row>
    <row r="63" spans="1:10" ht="14.25" customHeight="1">
      <c r="A63" s="7"/>
      <c r="B63" s="184" t="s">
        <v>265</v>
      </c>
      <c r="C63" s="410" t="s">
        <v>104</v>
      </c>
      <c r="D63" s="411"/>
      <c r="E63" s="208"/>
      <c r="F63" s="11"/>
      <c r="G63" s="11"/>
      <c r="H63" s="11"/>
      <c r="I63" s="11"/>
      <c r="J63" s="207"/>
    </row>
    <row r="64" spans="1:10" ht="18" customHeight="1">
      <c r="A64" s="7"/>
      <c r="B64" s="57"/>
      <c r="C64" s="513" t="s">
        <v>269</v>
      </c>
      <c r="D64" s="514"/>
      <c r="E64" s="209"/>
      <c r="F64" s="11" t="s">
        <v>216</v>
      </c>
      <c r="G64" s="11"/>
      <c r="H64" s="11">
        <v>1</v>
      </c>
      <c r="I64" s="11">
        <v>1</v>
      </c>
      <c r="J64" s="132">
        <f aca="true" t="shared" si="0" ref="J64:J80">H64-I64</f>
        <v>0</v>
      </c>
    </row>
    <row r="65" spans="1:10" ht="31.5" customHeight="1">
      <c r="A65" s="7"/>
      <c r="B65" s="57"/>
      <c r="C65" s="513" t="s">
        <v>270</v>
      </c>
      <c r="D65" s="514"/>
      <c r="E65" s="515"/>
      <c r="F65" s="11" t="s">
        <v>216</v>
      </c>
      <c r="G65" s="11"/>
      <c r="H65" s="11">
        <v>7.75</v>
      </c>
      <c r="I65" s="11">
        <v>7.75</v>
      </c>
      <c r="J65" s="132">
        <f t="shared" si="0"/>
        <v>0</v>
      </c>
    </row>
    <row r="66" spans="1:10" ht="18.75" customHeight="1">
      <c r="A66" s="7"/>
      <c r="B66" s="57"/>
      <c r="C66" s="513" t="s">
        <v>124</v>
      </c>
      <c r="D66" s="514"/>
      <c r="E66" s="515"/>
      <c r="F66" s="11" t="s">
        <v>216</v>
      </c>
      <c r="G66" s="11"/>
      <c r="H66" s="11">
        <v>3</v>
      </c>
      <c r="I66" s="11">
        <v>3</v>
      </c>
      <c r="J66" s="132">
        <f t="shared" si="0"/>
        <v>0</v>
      </c>
    </row>
    <row r="67" spans="1:10" ht="19.5" customHeight="1">
      <c r="A67" s="7"/>
      <c r="B67" s="57"/>
      <c r="C67" s="513" t="s">
        <v>125</v>
      </c>
      <c r="D67" s="514"/>
      <c r="E67" s="515"/>
      <c r="F67" s="11" t="s">
        <v>216</v>
      </c>
      <c r="G67" s="11"/>
      <c r="H67" s="11">
        <v>4.75</v>
      </c>
      <c r="I67" s="11">
        <v>4.75</v>
      </c>
      <c r="J67" s="132">
        <f t="shared" si="0"/>
        <v>0</v>
      </c>
    </row>
    <row r="68" spans="1:10" ht="19.5" customHeight="1">
      <c r="A68" s="7"/>
      <c r="B68" s="57"/>
      <c r="C68" s="513" t="s">
        <v>271</v>
      </c>
      <c r="D68" s="514"/>
      <c r="E68" s="515"/>
      <c r="F68" s="11" t="s">
        <v>216</v>
      </c>
      <c r="G68" s="11"/>
      <c r="H68" s="11">
        <v>15.5</v>
      </c>
      <c r="I68" s="11">
        <v>15.5</v>
      </c>
      <c r="J68" s="132">
        <f t="shared" si="0"/>
        <v>0</v>
      </c>
    </row>
    <row r="69" spans="1:10" ht="19.5" customHeight="1">
      <c r="A69" s="7"/>
      <c r="B69" s="184" t="s">
        <v>265</v>
      </c>
      <c r="C69" s="388" t="s">
        <v>107</v>
      </c>
      <c r="D69" s="389"/>
      <c r="E69" s="390"/>
      <c r="F69" s="11"/>
      <c r="G69" s="11"/>
      <c r="H69" s="11"/>
      <c r="I69" s="11"/>
      <c r="J69" s="132">
        <f t="shared" si="0"/>
        <v>0</v>
      </c>
    </row>
    <row r="70" spans="1:10" ht="20.25" customHeight="1">
      <c r="A70" s="7"/>
      <c r="B70" s="57"/>
      <c r="C70" s="513" t="s">
        <v>272</v>
      </c>
      <c r="D70" s="514"/>
      <c r="E70" s="515"/>
      <c r="F70" s="11" t="s">
        <v>273</v>
      </c>
      <c r="G70" s="11"/>
      <c r="H70" s="11">
        <v>2060</v>
      </c>
      <c r="I70" s="11">
        <v>2060</v>
      </c>
      <c r="J70" s="132">
        <f t="shared" si="0"/>
        <v>0</v>
      </c>
    </row>
    <row r="71" spans="1:10" ht="20.25" customHeight="1">
      <c r="A71" s="7"/>
      <c r="B71" s="57"/>
      <c r="C71" s="513" t="s">
        <v>274</v>
      </c>
      <c r="D71" s="514"/>
      <c r="E71" s="515"/>
      <c r="F71" s="11" t="s">
        <v>273</v>
      </c>
      <c r="G71" s="11"/>
      <c r="H71" s="11">
        <v>1800</v>
      </c>
      <c r="I71" s="11">
        <v>1800</v>
      </c>
      <c r="J71" s="132">
        <f t="shared" si="0"/>
        <v>0</v>
      </c>
    </row>
    <row r="72" spans="1:10" ht="20.25" customHeight="1">
      <c r="A72" s="7"/>
      <c r="B72" s="57"/>
      <c r="C72" s="513" t="s">
        <v>275</v>
      </c>
      <c r="D72" s="514"/>
      <c r="E72" s="515"/>
      <c r="F72" s="11" t="s">
        <v>273</v>
      </c>
      <c r="G72" s="11"/>
      <c r="H72" s="11">
        <v>160</v>
      </c>
      <c r="I72" s="11">
        <v>160</v>
      </c>
      <c r="J72" s="132">
        <f t="shared" si="0"/>
        <v>0</v>
      </c>
    </row>
    <row r="73" spans="1:10" ht="20.25" customHeight="1">
      <c r="A73" s="7"/>
      <c r="B73" s="57"/>
      <c r="C73" s="513" t="s">
        <v>276</v>
      </c>
      <c r="D73" s="514"/>
      <c r="E73" s="515"/>
      <c r="F73" s="11" t="s">
        <v>273</v>
      </c>
      <c r="G73" s="11"/>
      <c r="H73" s="11">
        <v>10600</v>
      </c>
      <c r="I73" s="11">
        <v>10600</v>
      </c>
      <c r="J73" s="132">
        <f t="shared" si="0"/>
        <v>0</v>
      </c>
    </row>
    <row r="74" spans="1:10" ht="21" customHeight="1">
      <c r="A74" s="7"/>
      <c r="B74" s="57"/>
      <c r="C74" s="513" t="s">
        <v>277</v>
      </c>
      <c r="D74" s="514"/>
      <c r="E74" s="515"/>
      <c r="F74" s="11" t="s">
        <v>216</v>
      </c>
      <c r="G74" s="11"/>
      <c r="H74" s="11">
        <v>14620</v>
      </c>
      <c r="I74" s="11">
        <v>14620</v>
      </c>
      <c r="J74" s="132">
        <f t="shared" si="0"/>
        <v>0</v>
      </c>
    </row>
    <row r="75" spans="1:10" ht="14.25" customHeight="1">
      <c r="A75" s="7"/>
      <c r="B75" s="57"/>
      <c r="C75" s="351" t="s">
        <v>108</v>
      </c>
      <c r="D75" s="352"/>
      <c r="E75" s="208"/>
      <c r="F75" s="11"/>
      <c r="G75" s="11"/>
      <c r="H75" s="11"/>
      <c r="I75" s="11"/>
      <c r="J75" s="132">
        <f t="shared" si="0"/>
        <v>0</v>
      </c>
    </row>
    <row r="76" spans="1:10" ht="17.25" customHeight="1">
      <c r="A76" s="7"/>
      <c r="B76" s="57"/>
      <c r="C76" s="513" t="s">
        <v>278</v>
      </c>
      <c r="D76" s="514"/>
      <c r="E76" s="515"/>
      <c r="F76" s="11" t="s">
        <v>273</v>
      </c>
      <c r="G76" s="11"/>
      <c r="H76" s="11">
        <v>600</v>
      </c>
      <c r="I76" s="11">
        <v>600</v>
      </c>
      <c r="J76" s="132">
        <f t="shared" si="0"/>
        <v>0</v>
      </c>
    </row>
    <row r="77" spans="1:10" ht="33.75" customHeight="1">
      <c r="A77" s="7"/>
      <c r="B77" s="57"/>
      <c r="C77" s="513" t="s">
        <v>279</v>
      </c>
      <c r="D77" s="514"/>
      <c r="E77" s="515"/>
      <c r="F77" s="11" t="s">
        <v>273</v>
      </c>
      <c r="G77" s="11"/>
      <c r="H77" s="11">
        <v>400</v>
      </c>
      <c r="I77" s="11">
        <v>400</v>
      </c>
      <c r="J77" s="132">
        <f t="shared" si="0"/>
        <v>0</v>
      </c>
    </row>
    <row r="78" spans="1:10" ht="33.75" customHeight="1">
      <c r="A78" s="7"/>
      <c r="B78" s="57"/>
      <c r="C78" s="513" t="s">
        <v>280</v>
      </c>
      <c r="D78" s="514"/>
      <c r="E78" s="515"/>
      <c r="F78" s="11" t="s">
        <v>273</v>
      </c>
      <c r="G78" s="11"/>
      <c r="H78" s="11">
        <v>60</v>
      </c>
      <c r="I78" s="11">
        <v>60</v>
      </c>
      <c r="J78" s="132">
        <f t="shared" si="0"/>
        <v>0</v>
      </c>
    </row>
    <row r="79" spans="1:10" ht="14.25" customHeight="1">
      <c r="A79" s="7"/>
      <c r="B79" s="57"/>
      <c r="C79" s="351" t="s">
        <v>110</v>
      </c>
      <c r="D79" s="352"/>
      <c r="E79" s="208"/>
      <c r="F79" s="11"/>
      <c r="G79" s="11"/>
      <c r="H79" s="11"/>
      <c r="I79" s="11"/>
      <c r="J79" s="132">
        <f t="shared" si="0"/>
        <v>0</v>
      </c>
    </row>
    <row r="80" spans="1:10" ht="17.25" customHeight="1">
      <c r="A80" s="7"/>
      <c r="B80" s="57"/>
      <c r="C80" s="513" t="s">
        <v>281</v>
      </c>
      <c r="D80" s="514"/>
      <c r="E80" s="208"/>
      <c r="F80" s="11" t="s">
        <v>273</v>
      </c>
      <c r="G80" s="11"/>
      <c r="H80" s="11">
        <v>1060</v>
      </c>
      <c r="I80" s="11">
        <v>1060</v>
      </c>
      <c r="J80" s="132">
        <f t="shared" si="0"/>
        <v>0</v>
      </c>
    </row>
    <row r="81" spans="1:10" ht="21" customHeight="1" hidden="1">
      <c r="A81" s="7"/>
      <c r="B81" s="57"/>
      <c r="C81" s="414" t="s">
        <v>218</v>
      </c>
      <c r="D81" s="415"/>
      <c r="E81" s="415"/>
      <c r="F81" s="415"/>
      <c r="G81" s="415"/>
      <c r="H81" s="415"/>
      <c r="I81" s="415"/>
      <c r="J81" s="416"/>
    </row>
    <row r="82" spans="1:10" ht="20.25" customHeight="1">
      <c r="A82" s="7"/>
      <c r="B82" s="115" t="s">
        <v>27</v>
      </c>
      <c r="C82" s="414" t="s">
        <v>290</v>
      </c>
      <c r="D82" s="415"/>
      <c r="E82" s="415"/>
      <c r="F82" s="415"/>
      <c r="G82" s="415"/>
      <c r="H82" s="415"/>
      <c r="I82" s="415"/>
      <c r="J82" s="416"/>
    </row>
    <row r="83" spans="1:10" ht="15.75">
      <c r="A83" s="64">
        <v>1</v>
      </c>
      <c r="B83" s="184" t="s">
        <v>265</v>
      </c>
      <c r="C83" s="410" t="s">
        <v>104</v>
      </c>
      <c r="D83" s="411"/>
      <c r="E83" s="86"/>
      <c r="F83" s="8"/>
      <c r="G83" s="8"/>
      <c r="H83" s="35"/>
      <c r="I83" s="27"/>
      <c r="J83" s="35"/>
    </row>
    <row r="84" spans="1:10" ht="26.25" customHeight="1">
      <c r="A84" s="64"/>
      <c r="B84" s="11"/>
      <c r="C84" s="385" t="s">
        <v>269</v>
      </c>
      <c r="D84" s="386"/>
      <c r="E84" s="387"/>
      <c r="F84" s="80" t="s">
        <v>22</v>
      </c>
      <c r="G84" s="143" t="s">
        <v>244</v>
      </c>
      <c r="H84" s="27">
        <v>1</v>
      </c>
      <c r="I84" s="27">
        <v>1</v>
      </c>
      <c r="J84" s="132"/>
    </row>
    <row r="85" spans="1:10" ht="24" customHeight="1">
      <c r="A85" s="64"/>
      <c r="B85" s="11"/>
      <c r="C85" s="385" t="s">
        <v>282</v>
      </c>
      <c r="D85" s="386"/>
      <c r="E85" s="387"/>
      <c r="F85" s="80" t="s">
        <v>22</v>
      </c>
      <c r="G85" s="143" t="s">
        <v>244</v>
      </c>
      <c r="H85" s="144">
        <v>6</v>
      </c>
      <c r="I85" s="133">
        <v>6</v>
      </c>
      <c r="J85" s="132">
        <f>H85-I85</f>
        <v>0</v>
      </c>
    </row>
    <row r="86" spans="1:10" ht="22.5" customHeight="1">
      <c r="A86" s="64"/>
      <c r="B86" s="11"/>
      <c r="C86" s="385" t="s">
        <v>124</v>
      </c>
      <c r="D86" s="386"/>
      <c r="E86" s="387"/>
      <c r="F86" s="80" t="s">
        <v>22</v>
      </c>
      <c r="G86" s="143" t="s">
        <v>244</v>
      </c>
      <c r="H86" s="144">
        <v>31</v>
      </c>
      <c r="I86" s="133">
        <v>31</v>
      </c>
      <c r="J86" s="132">
        <f>H86-I86</f>
        <v>0</v>
      </c>
    </row>
    <row r="87" spans="1:10" ht="29.25" customHeight="1">
      <c r="A87" s="64"/>
      <c r="B87" s="11"/>
      <c r="C87" s="385" t="s">
        <v>125</v>
      </c>
      <c r="D87" s="386"/>
      <c r="E87" s="387"/>
      <c r="F87" s="80" t="s">
        <v>22</v>
      </c>
      <c r="G87" s="143" t="s">
        <v>244</v>
      </c>
      <c r="H87" s="144">
        <v>11.8</v>
      </c>
      <c r="I87" s="133">
        <v>11.8</v>
      </c>
      <c r="J87" s="132">
        <f>H87-I87</f>
        <v>0</v>
      </c>
    </row>
    <row r="88" spans="1:10" ht="32.25" customHeight="1">
      <c r="A88" s="64"/>
      <c r="B88" s="11"/>
      <c r="C88" s="385" t="s">
        <v>126</v>
      </c>
      <c r="D88" s="386"/>
      <c r="E88" s="387"/>
      <c r="F88" s="80" t="s">
        <v>22</v>
      </c>
      <c r="G88" s="143" t="s">
        <v>244</v>
      </c>
      <c r="H88" s="210">
        <f>SUM(H85:H87)</f>
        <v>48.8</v>
      </c>
      <c r="I88" s="137">
        <f>H88</f>
        <v>48.8</v>
      </c>
      <c r="J88" s="132">
        <v>0</v>
      </c>
    </row>
    <row r="89" spans="1:10" ht="15.75" customHeight="1">
      <c r="A89" s="64">
        <v>2</v>
      </c>
      <c r="B89" s="184" t="s">
        <v>265</v>
      </c>
      <c r="C89" s="388" t="s">
        <v>107</v>
      </c>
      <c r="D89" s="389"/>
      <c r="E89" s="390"/>
      <c r="F89" s="8"/>
      <c r="G89" s="8"/>
      <c r="H89" s="8"/>
      <c r="I89" s="8"/>
      <c r="J89" s="8"/>
    </row>
    <row r="90" spans="1:10" ht="50.25" customHeight="1">
      <c r="A90" s="64"/>
      <c r="B90" s="130"/>
      <c r="C90" s="375" t="s">
        <v>283</v>
      </c>
      <c r="D90" s="376"/>
      <c r="E90" s="377"/>
      <c r="F90" s="80" t="s">
        <v>22</v>
      </c>
      <c r="G90" s="143" t="s">
        <v>244</v>
      </c>
      <c r="H90" s="27">
        <v>47</v>
      </c>
      <c r="I90" s="27">
        <v>47</v>
      </c>
      <c r="J90" s="132">
        <v>0</v>
      </c>
    </row>
    <row r="91" spans="1:10" ht="23.25" customHeight="1">
      <c r="A91" s="64"/>
      <c r="B91" s="130"/>
      <c r="C91" s="378" t="s">
        <v>284</v>
      </c>
      <c r="D91" s="379"/>
      <c r="E91" s="380"/>
      <c r="F91" s="80" t="s">
        <v>22</v>
      </c>
      <c r="G91" s="143" t="s">
        <v>244</v>
      </c>
      <c r="H91" s="27">
        <v>82</v>
      </c>
      <c r="I91" s="27">
        <v>82</v>
      </c>
      <c r="J91" s="132">
        <v>0</v>
      </c>
    </row>
    <row r="92" spans="1:10" ht="23.25" customHeight="1">
      <c r="A92" s="64"/>
      <c r="B92" s="130"/>
      <c r="C92" s="378" t="s">
        <v>285</v>
      </c>
      <c r="D92" s="379"/>
      <c r="E92" s="380"/>
      <c r="F92" s="80" t="s">
        <v>22</v>
      </c>
      <c r="G92" s="143" t="s">
        <v>244</v>
      </c>
      <c r="H92" s="27">
        <v>570</v>
      </c>
      <c r="I92" s="27">
        <v>570</v>
      </c>
      <c r="J92" s="132">
        <v>0</v>
      </c>
    </row>
    <row r="93" spans="1:10" ht="15.75">
      <c r="A93" s="64">
        <v>3</v>
      </c>
      <c r="B93" s="184" t="s">
        <v>265</v>
      </c>
      <c r="C93" s="351" t="s">
        <v>108</v>
      </c>
      <c r="D93" s="352"/>
      <c r="E93" s="86"/>
      <c r="F93" s="8"/>
      <c r="G93" s="8"/>
      <c r="H93" s="35"/>
      <c r="I93" s="35"/>
      <c r="J93" s="132">
        <v>0</v>
      </c>
    </row>
    <row r="94" spans="1:10" ht="19.5" customHeight="1">
      <c r="A94" s="64"/>
      <c r="B94" s="11"/>
      <c r="C94" s="405" t="s">
        <v>286</v>
      </c>
      <c r="D94" s="406"/>
      <c r="E94" s="407"/>
      <c r="F94" s="80" t="s">
        <v>22</v>
      </c>
      <c r="G94" s="143" t="s">
        <v>244</v>
      </c>
      <c r="H94" s="155" t="s">
        <v>287</v>
      </c>
      <c r="I94" s="211" t="s">
        <v>287</v>
      </c>
      <c r="J94" s="132">
        <v>0</v>
      </c>
    </row>
    <row r="95" spans="1:10" ht="19.5" customHeight="1">
      <c r="A95" s="64"/>
      <c r="B95" s="11"/>
      <c r="C95" s="353" t="s">
        <v>288</v>
      </c>
      <c r="D95" s="345"/>
      <c r="E95" s="346"/>
      <c r="F95" s="80" t="s">
        <v>22</v>
      </c>
      <c r="G95" s="143" t="s">
        <v>244</v>
      </c>
      <c r="H95" s="211" t="s">
        <v>287</v>
      </c>
      <c r="I95" s="211" t="s">
        <v>287</v>
      </c>
      <c r="J95" s="132">
        <v>0</v>
      </c>
    </row>
    <row r="96" spans="1:10" ht="18.75" customHeight="1">
      <c r="A96" s="64">
        <v>4</v>
      </c>
      <c r="B96" s="184" t="s">
        <v>265</v>
      </c>
      <c r="C96" s="351" t="s">
        <v>110</v>
      </c>
      <c r="D96" s="352"/>
      <c r="E96" s="86"/>
      <c r="F96" s="8"/>
      <c r="G96" s="8"/>
      <c r="H96" s="35"/>
      <c r="I96" s="157"/>
      <c r="J96" s="35"/>
    </row>
    <row r="97" spans="1:10" ht="18" customHeight="1">
      <c r="A97" s="64"/>
      <c r="B97" s="130"/>
      <c r="C97" s="405" t="s">
        <v>289</v>
      </c>
      <c r="D97" s="406"/>
      <c r="E97" s="407"/>
      <c r="F97" s="9" t="s">
        <v>25</v>
      </c>
      <c r="G97" s="8"/>
      <c r="H97" s="157" t="s">
        <v>217</v>
      </c>
      <c r="I97" s="157" t="s">
        <v>217</v>
      </c>
      <c r="J97" s="35"/>
    </row>
    <row r="98" spans="1:10" ht="18" customHeight="1">
      <c r="A98" s="64"/>
      <c r="B98" s="130"/>
      <c r="C98" s="156"/>
      <c r="D98" s="159"/>
      <c r="E98" s="159"/>
      <c r="F98" s="150"/>
      <c r="G98" s="85"/>
      <c r="H98" s="135"/>
      <c r="I98" s="158"/>
      <c r="J98" s="136"/>
    </row>
    <row r="99" spans="1:10" ht="28.5" customHeight="1">
      <c r="A99" s="7"/>
      <c r="B99" s="11"/>
      <c r="C99" s="88" t="s">
        <v>24</v>
      </c>
      <c r="D99" s="89"/>
      <c r="E99" s="89"/>
      <c r="F99" s="89"/>
      <c r="G99" s="89"/>
      <c r="H99" s="89"/>
      <c r="I99" s="158"/>
      <c r="J99" s="90"/>
    </row>
    <row r="100" spans="1:10" ht="22.5" customHeight="1">
      <c r="A100" s="7"/>
      <c r="B100" s="12"/>
      <c r="C100" s="361" t="s">
        <v>26</v>
      </c>
      <c r="D100" s="361"/>
      <c r="E100" s="361"/>
      <c r="F100" s="361"/>
      <c r="G100" s="361"/>
      <c r="H100" s="361"/>
      <c r="I100" s="361"/>
      <c r="J100" s="361"/>
    </row>
    <row r="101" spans="1:10" ht="36" customHeight="1">
      <c r="A101" s="7"/>
      <c r="B101" s="12"/>
      <c r="C101" s="483" t="s">
        <v>292</v>
      </c>
      <c r="D101" s="484"/>
      <c r="E101" s="484"/>
      <c r="F101" s="484"/>
      <c r="G101" s="484"/>
      <c r="H101" s="484"/>
      <c r="I101" s="484"/>
      <c r="J101" s="485"/>
    </row>
    <row r="102" spans="1:10" ht="22.5" customHeight="1" hidden="1">
      <c r="A102" s="7"/>
      <c r="B102" s="12"/>
      <c r="C102" s="402" t="s">
        <v>84</v>
      </c>
      <c r="D102" s="403"/>
      <c r="E102" s="403"/>
      <c r="F102" s="403"/>
      <c r="G102" s="403"/>
      <c r="H102" s="403"/>
      <c r="I102" s="403"/>
      <c r="J102" s="404"/>
    </row>
    <row r="103" spans="1:10" ht="22.5" customHeight="1" hidden="1">
      <c r="A103" s="7"/>
      <c r="B103" s="12">
        <v>1011040</v>
      </c>
      <c r="C103" s="356" t="s">
        <v>21</v>
      </c>
      <c r="D103" s="357"/>
      <c r="E103" s="350"/>
      <c r="F103" s="26"/>
      <c r="G103" s="26"/>
      <c r="H103" s="26"/>
      <c r="I103" s="26"/>
      <c r="J103" s="26"/>
    </row>
    <row r="104" spans="1:10" ht="22.5" customHeight="1" hidden="1">
      <c r="A104" s="7"/>
      <c r="B104" s="12"/>
      <c r="C104" s="372" t="s">
        <v>61</v>
      </c>
      <c r="D104" s="373"/>
      <c r="E104" s="374"/>
      <c r="F104" s="26" t="s">
        <v>46</v>
      </c>
      <c r="G104" s="26" t="s">
        <v>28</v>
      </c>
      <c r="H104" s="51">
        <f>G35</f>
        <v>1749.116</v>
      </c>
      <c r="I104" s="51">
        <f>J35</f>
        <v>1676.975</v>
      </c>
      <c r="J104" s="59">
        <f>I104-H104</f>
        <v>-72.14100000000008</v>
      </c>
    </row>
    <row r="105" spans="1:10" ht="22.5" customHeight="1" hidden="1">
      <c r="A105" s="7"/>
      <c r="B105" s="12">
        <v>1011040</v>
      </c>
      <c r="C105" s="384" t="s">
        <v>29</v>
      </c>
      <c r="D105" s="384"/>
      <c r="E105" s="384"/>
      <c r="F105" s="26"/>
      <c r="G105" s="26"/>
      <c r="H105" s="53"/>
      <c r="I105" s="53"/>
      <c r="J105" s="63"/>
    </row>
    <row r="106" spans="1:10" ht="22.5" customHeight="1" hidden="1">
      <c r="A106" s="7"/>
      <c r="B106" s="12"/>
      <c r="C106" s="372" t="s">
        <v>61</v>
      </c>
      <c r="D106" s="373"/>
      <c r="E106" s="374"/>
      <c r="F106" s="26" t="s">
        <v>25</v>
      </c>
      <c r="G106" s="26" t="s">
        <v>28</v>
      </c>
      <c r="H106" s="52">
        <v>100</v>
      </c>
      <c r="I106" s="52">
        <v>100</v>
      </c>
      <c r="J106" s="58"/>
    </row>
    <row r="107" spans="1:10" ht="22.5" customHeight="1" hidden="1">
      <c r="A107" s="7"/>
      <c r="B107" s="12"/>
      <c r="C107" s="60"/>
      <c r="D107" s="61"/>
      <c r="E107" s="62"/>
      <c r="F107" s="76"/>
      <c r="G107" s="77"/>
      <c r="H107" s="78"/>
      <c r="I107" s="78"/>
      <c r="J107" s="79"/>
    </row>
    <row r="108" spans="1:10" ht="22.5" customHeight="1" hidden="1">
      <c r="A108" s="7"/>
      <c r="B108" s="116" t="s">
        <v>27</v>
      </c>
      <c r="C108" s="87" t="s">
        <v>94</v>
      </c>
      <c r="D108" s="94"/>
      <c r="E108" s="95"/>
      <c r="F108" s="81"/>
      <c r="G108" s="82"/>
      <c r="H108" s="82"/>
      <c r="I108" s="82"/>
      <c r="J108" s="83"/>
    </row>
    <row r="109" spans="1:10" ht="22.5" customHeight="1" hidden="1">
      <c r="A109" s="64">
        <v>1</v>
      </c>
      <c r="B109" s="130" t="s">
        <v>112</v>
      </c>
      <c r="C109" s="401" t="s">
        <v>111</v>
      </c>
      <c r="D109" s="401"/>
      <c r="E109" s="401"/>
      <c r="F109" s="8"/>
      <c r="G109" s="8"/>
      <c r="H109" s="35"/>
      <c r="I109" s="35"/>
      <c r="J109" s="35"/>
    </row>
    <row r="110" spans="1:10" ht="22.5" customHeight="1" hidden="1">
      <c r="A110" s="64"/>
      <c r="B110" s="9"/>
      <c r="C110" s="370"/>
      <c r="D110" s="365"/>
      <c r="E110" s="366"/>
      <c r="F110" s="8"/>
      <c r="G110" s="8"/>
      <c r="H110" s="35"/>
      <c r="I110" s="35"/>
      <c r="J110" s="35"/>
    </row>
    <row r="111" spans="1:10" ht="22.5" customHeight="1" hidden="1">
      <c r="A111" s="64"/>
      <c r="B111" s="9"/>
      <c r="C111" s="362" t="s">
        <v>98</v>
      </c>
      <c r="D111" s="363"/>
      <c r="E111" s="364"/>
      <c r="F111" s="8"/>
      <c r="G111" s="8"/>
      <c r="H111" s="138">
        <f>H112+H113</f>
        <v>0</v>
      </c>
      <c r="I111" s="138">
        <f>I112+I113</f>
        <v>0</v>
      </c>
      <c r="J111" s="138">
        <f>J112+J113</f>
        <v>0</v>
      </c>
    </row>
    <row r="112" spans="1:10" ht="22.5" customHeight="1" hidden="1">
      <c r="A112" s="64"/>
      <c r="B112" s="9"/>
      <c r="C112" s="394" t="s">
        <v>30</v>
      </c>
      <c r="D112" s="371"/>
      <c r="E112" s="369"/>
      <c r="F112" s="80" t="s">
        <v>46</v>
      </c>
      <c r="G112" s="91" t="s">
        <v>31</v>
      </c>
      <c r="H112" s="125"/>
      <c r="I112" s="118"/>
      <c r="J112" s="118">
        <f>H112-I112</f>
        <v>0</v>
      </c>
    </row>
    <row r="113" spans="1:14" ht="22.5" customHeight="1" hidden="1">
      <c r="A113" s="64"/>
      <c r="B113" s="9"/>
      <c r="C113" s="428" t="s">
        <v>167</v>
      </c>
      <c r="D113" s="429"/>
      <c r="E113" s="430"/>
      <c r="F113" s="80" t="s">
        <v>46</v>
      </c>
      <c r="G113" s="117" t="s">
        <v>102</v>
      </c>
      <c r="H113" s="125"/>
      <c r="I113" s="118"/>
      <c r="J113" s="118">
        <f>H113-I113</f>
        <v>0</v>
      </c>
      <c r="L113" s="127"/>
      <c r="M113" s="128"/>
      <c r="N113" s="128"/>
    </row>
    <row r="114" spans="1:10" ht="22.5" customHeight="1" hidden="1">
      <c r="A114" s="64">
        <v>2</v>
      </c>
      <c r="B114" s="130" t="s">
        <v>112</v>
      </c>
      <c r="C114" s="431" t="s">
        <v>107</v>
      </c>
      <c r="D114" s="431"/>
      <c r="E114" s="431"/>
      <c r="F114" s="80"/>
      <c r="G114" s="91"/>
      <c r="H114" s="121"/>
      <c r="I114" s="121"/>
      <c r="J114" s="122"/>
    </row>
    <row r="115" spans="1:10" ht="22.5" customHeight="1" hidden="1">
      <c r="A115" s="64"/>
      <c r="B115" s="9"/>
      <c r="C115" s="427"/>
      <c r="D115" s="427"/>
      <c r="E115" s="427"/>
      <c r="F115" s="80"/>
      <c r="G115" s="91"/>
      <c r="H115" s="121"/>
      <c r="I115" s="121"/>
      <c r="J115" s="122"/>
    </row>
    <row r="116" spans="1:10" ht="22.5" customHeight="1" hidden="1">
      <c r="A116" s="64"/>
      <c r="B116" s="9"/>
      <c r="C116" s="358" t="s">
        <v>96</v>
      </c>
      <c r="D116" s="358"/>
      <c r="E116" s="358"/>
      <c r="F116" s="80" t="s">
        <v>101</v>
      </c>
      <c r="G116" s="91" t="s">
        <v>99</v>
      </c>
      <c r="H116" s="123"/>
      <c r="I116" s="123"/>
      <c r="J116" s="123">
        <f>H116-I116</f>
        <v>0</v>
      </c>
    </row>
    <row r="117" spans="1:13" ht="22.5" customHeight="1" hidden="1">
      <c r="A117" s="64"/>
      <c r="B117" s="9"/>
      <c r="C117" s="394" t="s">
        <v>95</v>
      </c>
      <c r="D117" s="371"/>
      <c r="E117" s="369"/>
      <c r="F117" s="80" t="s">
        <v>101</v>
      </c>
      <c r="G117" s="91" t="s">
        <v>99</v>
      </c>
      <c r="H117" s="139"/>
      <c r="I117" s="123"/>
      <c r="J117" s="123">
        <f>H117-I117</f>
        <v>0</v>
      </c>
      <c r="L117" s="124"/>
      <c r="M117" s="124"/>
    </row>
    <row r="118" spans="1:10" ht="22.5" customHeight="1" hidden="1">
      <c r="A118" s="64">
        <v>3</v>
      </c>
      <c r="B118" s="130" t="s">
        <v>112</v>
      </c>
      <c r="C118" s="431" t="s">
        <v>108</v>
      </c>
      <c r="D118" s="431"/>
      <c r="E118" s="431"/>
      <c r="F118" s="80"/>
      <c r="G118" s="91"/>
      <c r="H118" s="121"/>
      <c r="I118" s="121"/>
      <c r="J118" s="122"/>
    </row>
    <row r="119" spans="1:10" ht="22.5" customHeight="1" hidden="1">
      <c r="A119" s="64"/>
      <c r="B119" s="9"/>
      <c r="C119" s="427"/>
      <c r="D119" s="427"/>
      <c r="E119" s="427"/>
      <c r="F119" s="80"/>
      <c r="G119" s="91"/>
      <c r="H119" s="121"/>
      <c r="I119" s="121"/>
      <c r="J119" s="122"/>
    </row>
    <row r="120" spans="1:10" ht="22.5" customHeight="1" hidden="1">
      <c r="A120" s="64"/>
      <c r="B120" s="9"/>
      <c r="C120" s="358" t="s">
        <v>97</v>
      </c>
      <c r="D120" s="358"/>
      <c r="E120" s="358"/>
      <c r="F120" s="80" t="s">
        <v>46</v>
      </c>
      <c r="G120" s="91" t="s">
        <v>50</v>
      </c>
      <c r="H120" s="125" t="e">
        <f>(H112+H113)/H117</f>
        <v>#DIV/0!</v>
      </c>
      <c r="I120" s="125" t="e">
        <f>(I112+I113)/I117</f>
        <v>#DIV/0!</v>
      </c>
      <c r="J120" s="125" t="e">
        <f>H120-I120</f>
        <v>#DIV/0!</v>
      </c>
    </row>
    <row r="121" spans="1:10" ht="22.5" customHeight="1" hidden="1">
      <c r="A121" s="64">
        <v>4</v>
      </c>
      <c r="B121" s="130" t="s">
        <v>112</v>
      </c>
      <c r="C121" s="401" t="s">
        <v>110</v>
      </c>
      <c r="D121" s="401"/>
      <c r="E121" s="401"/>
      <c r="F121" s="80"/>
      <c r="G121" s="91"/>
      <c r="H121" s="121"/>
      <c r="I121" s="121"/>
      <c r="J121" s="121"/>
    </row>
    <row r="122" spans="1:10" ht="22.5" customHeight="1" hidden="1">
      <c r="A122" s="64"/>
      <c r="B122" s="9"/>
      <c r="C122" s="427"/>
      <c r="D122" s="427"/>
      <c r="E122" s="427"/>
      <c r="F122" s="80"/>
      <c r="G122" s="91"/>
      <c r="H122" s="121"/>
      <c r="I122" s="121"/>
      <c r="J122" s="121"/>
    </row>
    <row r="123" spans="1:17" ht="22.5" customHeight="1" hidden="1">
      <c r="A123" s="7"/>
      <c r="B123" s="9"/>
      <c r="C123" s="368" t="s">
        <v>100</v>
      </c>
      <c r="D123" s="368"/>
      <c r="E123" s="368"/>
      <c r="F123" s="80" t="s">
        <v>25</v>
      </c>
      <c r="G123" s="91"/>
      <c r="H123" s="126">
        <f>H112/142904.986*100</f>
        <v>0</v>
      </c>
      <c r="I123" s="126">
        <f>I112/142904.986*100</f>
        <v>0</v>
      </c>
      <c r="J123" s="126">
        <f>H123-I123</f>
        <v>0</v>
      </c>
      <c r="Q123" s="96">
        <f>144675.31-1770.324</f>
        <v>142904.986</v>
      </c>
    </row>
    <row r="124" spans="1:10" ht="22.5" customHeight="1" hidden="1">
      <c r="A124" s="7"/>
      <c r="B124" s="9"/>
      <c r="C124" s="355" t="s">
        <v>24</v>
      </c>
      <c r="D124" s="355"/>
      <c r="E124" s="355"/>
      <c r="F124" s="355"/>
      <c r="G124" s="355"/>
      <c r="H124" s="355"/>
      <c r="I124" s="355"/>
      <c r="J124" s="355"/>
    </row>
    <row r="125" spans="1:12" ht="22.5" customHeight="1" hidden="1">
      <c r="A125" s="7"/>
      <c r="B125" s="9"/>
      <c r="C125" s="479" t="s">
        <v>168</v>
      </c>
      <c r="D125" s="480"/>
      <c r="E125" s="480"/>
      <c r="F125" s="480"/>
      <c r="G125" s="480"/>
      <c r="H125" s="480"/>
      <c r="I125" s="480"/>
      <c r="J125" s="480"/>
      <c r="K125" s="480"/>
      <c r="L125" s="480"/>
    </row>
    <row r="126" spans="2:10" ht="22.5" customHeight="1" hidden="1">
      <c r="B126" s="13"/>
      <c r="C126" s="14"/>
      <c r="D126" s="14"/>
      <c r="E126" s="14"/>
      <c r="F126" s="15"/>
      <c r="G126" s="16"/>
      <c r="H126" s="13"/>
      <c r="I126" s="13"/>
      <c r="J126" s="13"/>
    </row>
    <row r="127" spans="2:10" ht="22.5" customHeight="1" hidden="1">
      <c r="B127" s="17"/>
      <c r="C127" s="17"/>
      <c r="D127" s="17"/>
      <c r="E127" s="17"/>
      <c r="F127" s="17"/>
      <c r="G127" s="17"/>
      <c r="H127" s="17"/>
      <c r="I127" s="17"/>
      <c r="J127" s="17"/>
    </row>
    <row r="128" ht="22.5" customHeight="1" hidden="1">
      <c r="B128" s="2"/>
    </row>
    <row r="129" ht="22.5" customHeight="1" hidden="1"/>
    <row r="130" ht="22.5" customHeight="1" hidden="1"/>
    <row r="131" spans="1:6" ht="22.5" customHeight="1">
      <c r="A131" s="73" t="s">
        <v>83</v>
      </c>
      <c r="B131" s="70" t="s">
        <v>87</v>
      </c>
      <c r="C131" s="72"/>
      <c r="D131" s="72"/>
      <c r="E131" s="72"/>
      <c r="F131" s="74"/>
    </row>
    <row r="132" spans="15:16" ht="12.75">
      <c r="O132" s="367" t="s">
        <v>86</v>
      </c>
      <c r="P132" s="367"/>
    </row>
    <row r="133" spans="2:16" ht="45" customHeight="1">
      <c r="B133" s="355" t="s">
        <v>32</v>
      </c>
      <c r="C133" s="355" t="s">
        <v>33</v>
      </c>
      <c r="D133" s="434" t="s">
        <v>9</v>
      </c>
      <c r="E133" s="391" t="s">
        <v>56</v>
      </c>
      <c r="F133" s="392"/>
      <c r="G133" s="393"/>
      <c r="H133" s="391" t="s">
        <v>57</v>
      </c>
      <c r="I133" s="392"/>
      <c r="J133" s="393"/>
      <c r="K133" s="391" t="s">
        <v>58</v>
      </c>
      <c r="L133" s="392"/>
      <c r="M133" s="393"/>
      <c r="N133" s="391" t="s">
        <v>59</v>
      </c>
      <c r="O133" s="392"/>
      <c r="P133" s="393"/>
    </row>
    <row r="134" spans="2:16" ht="37.5" customHeight="1">
      <c r="B134" s="355"/>
      <c r="C134" s="355"/>
      <c r="D134" s="435"/>
      <c r="E134" s="12" t="s">
        <v>5</v>
      </c>
      <c r="F134" s="12" t="s">
        <v>6</v>
      </c>
      <c r="G134" s="12" t="s">
        <v>7</v>
      </c>
      <c r="H134" s="12" t="s">
        <v>5</v>
      </c>
      <c r="I134" s="12" t="s">
        <v>6</v>
      </c>
      <c r="J134" s="12" t="s">
        <v>7</v>
      </c>
      <c r="K134" s="12" t="s">
        <v>5</v>
      </c>
      <c r="L134" s="12" t="s">
        <v>6</v>
      </c>
      <c r="M134" s="12" t="s">
        <v>7</v>
      </c>
      <c r="N134" s="56" t="s">
        <v>5</v>
      </c>
      <c r="O134" s="56" t="s">
        <v>6</v>
      </c>
      <c r="P134" s="56" t="s">
        <v>7</v>
      </c>
    </row>
    <row r="135" spans="2:16" ht="15">
      <c r="B135" s="12">
        <v>1</v>
      </c>
      <c r="C135" s="12">
        <v>2</v>
      </c>
      <c r="D135" s="64">
        <v>3</v>
      </c>
      <c r="E135" s="12">
        <v>4</v>
      </c>
      <c r="F135" s="12">
        <v>5</v>
      </c>
      <c r="G135" s="12">
        <v>6</v>
      </c>
      <c r="H135" s="12">
        <v>7</v>
      </c>
      <c r="I135" s="12">
        <v>8</v>
      </c>
      <c r="J135" s="12">
        <v>9</v>
      </c>
      <c r="K135" s="12">
        <v>10</v>
      </c>
      <c r="L135" s="12">
        <v>11</v>
      </c>
      <c r="M135" s="12">
        <v>12</v>
      </c>
      <c r="N135" s="12">
        <v>13</v>
      </c>
      <c r="O135" s="12">
        <v>14</v>
      </c>
      <c r="P135" s="12">
        <v>15</v>
      </c>
    </row>
    <row r="136" spans="2:16" ht="15">
      <c r="B136" s="12"/>
      <c r="C136" s="22" t="s">
        <v>14</v>
      </c>
      <c r="D136" s="9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ht="30">
      <c r="B137" s="12"/>
      <c r="C137" s="22" t="s">
        <v>34</v>
      </c>
      <c r="D137" s="9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ht="30">
      <c r="B138" s="22"/>
      <c r="C138" s="93" t="s">
        <v>35</v>
      </c>
      <c r="D138" s="9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ht="45">
      <c r="B139" s="22"/>
      <c r="C139" s="93" t="s">
        <v>36</v>
      </c>
      <c r="D139" s="92"/>
      <c r="E139" s="12" t="s">
        <v>37</v>
      </c>
      <c r="F139" s="12"/>
      <c r="G139" s="12"/>
      <c r="H139" s="12" t="s">
        <v>37</v>
      </c>
      <c r="I139" s="12"/>
      <c r="J139" s="12"/>
      <c r="K139" s="12" t="s">
        <v>37</v>
      </c>
      <c r="L139" s="12"/>
      <c r="M139" s="12"/>
      <c r="N139" s="12" t="s">
        <v>37</v>
      </c>
      <c r="O139" s="12"/>
      <c r="P139" s="12"/>
    </row>
    <row r="140" spans="2:16" ht="15">
      <c r="B140" s="22"/>
      <c r="C140" s="22" t="s">
        <v>12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92"/>
    </row>
    <row r="141" spans="2:16" ht="15" customHeight="1">
      <c r="B141" s="22"/>
      <c r="C141" s="355" t="s">
        <v>38</v>
      </c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</row>
    <row r="142" spans="2:16" ht="30">
      <c r="B142" s="22"/>
      <c r="C142" s="22" t="s">
        <v>39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92"/>
    </row>
    <row r="143" spans="2:16" ht="15">
      <c r="B143" s="22"/>
      <c r="C143" s="22" t="s">
        <v>12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92"/>
    </row>
    <row r="144" spans="2:16" ht="15">
      <c r="B144" s="22"/>
      <c r="C144" s="22" t="s">
        <v>13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92"/>
    </row>
    <row r="146" ht="12.75">
      <c r="B146" s="65"/>
    </row>
    <row r="147" spans="2:15" ht="18.75">
      <c r="B147" s="432" t="s">
        <v>73</v>
      </c>
      <c r="C147" s="432"/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N147" s="432"/>
      <c r="O147" s="432"/>
    </row>
    <row r="148" spans="2:15" ht="18.75">
      <c r="B148" s="432" t="s">
        <v>74</v>
      </c>
      <c r="C148" s="432"/>
      <c r="D148" s="432"/>
      <c r="E148" s="432"/>
      <c r="F148" s="432"/>
      <c r="G148" s="432"/>
      <c r="H148" s="432"/>
      <c r="I148" s="432"/>
      <c r="J148" s="432"/>
      <c r="K148" s="432"/>
      <c r="L148" s="66"/>
      <c r="M148" s="66"/>
      <c r="N148" s="66"/>
      <c r="O148" s="66"/>
    </row>
    <row r="149" spans="2:15" ht="20.25" customHeight="1">
      <c r="B149" s="432" t="s">
        <v>85</v>
      </c>
      <c r="C149" s="432"/>
      <c r="D149" s="432"/>
      <c r="E149" s="432"/>
      <c r="F149" s="432"/>
      <c r="G149" s="432"/>
      <c r="H149" s="432"/>
      <c r="I149" s="432"/>
      <c r="J149" s="432"/>
      <c r="K149" s="432"/>
      <c r="L149" s="432"/>
      <c r="M149" s="432"/>
      <c r="N149" s="432"/>
      <c r="O149" s="432"/>
    </row>
    <row r="152" spans="2:15" ht="18">
      <c r="B152" s="433"/>
      <c r="C152" s="433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</row>
    <row r="153" ht="15.75">
      <c r="B153" s="3"/>
    </row>
    <row r="156" spans="2:13" ht="18.75">
      <c r="B156" s="84" t="s">
        <v>91</v>
      </c>
      <c r="C156" s="25"/>
      <c r="D156" s="25"/>
      <c r="E156" s="25"/>
      <c r="F156" s="25"/>
      <c r="G156" s="23"/>
      <c r="H156" s="43"/>
      <c r="I156" s="44" t="s">
        <v>92</v>
      </c>
      <c r="J156" s="41"/>
      <c r="K156" s="41"/>
      <c r="L156" s="41"/>
      <c r="M156" s="41"/>
    </row>
    <row r="157" spans="2:10" ht="18.75" customHeight="1">
      <c r="B157" s="6"/>
      <c r="C157" s="25"/>
      <c r="D157" s="25"/>
      <c r="E157" s="25"/>
      <c r="F157" s="25"/>
      <c r="G157" s="23"/>
      <c r="H157" s="38" t="s">
        <v>49</v>
      </c>
      <c r="I157" s="38" t="s">
        <v>48</v>
      </c>
      <c r="J157" s="38"/>
    </row>
    <row r="158" spans="2:10" ht="15.75">
      <c r="B158" s="25"/>
      <c r="C158" s="25"/>
      <c r="D158" s="25"/>
      <c r="E158" s="25"/>
      <c r="F158" s="25"/>
      <c r="G158" s="23"/>
      <c r="H158" s="23"/>
      <c r="I158" s="23"/>
      <c r="J158" s="23"/>
    </row>
    <row r="159" spans="2:10" ht="18">
      <c r="B159" s="6"/>
      <c r="C159" s="25"/>
      <c r="D159" s="25"/>
      <c r="E159" s="25"/>
      <c r="F159" s="25"/>
      <c r="G159" s="23"/>
      <c r="H159" s="45"/>
      <c r="I159" s="45"/>
      <c r="J159" s="23"/>
    </row>
    <row r="160" spans="2:13" ht="17.25" customHeight="1">
      <c r="B160" s="481" t="s">
        <v>88</v>
      </c>
      <c r="C160" s="481"/>
      <c r="D160" s="481"/>
      <c r="E160" s="481"/>
      <c r="F160" s="481"/>
      <c r="G160" s="23"/>
      <c r="H160" s="46"/>
      <c r="I160" s="44" t="s">
        <v>62</v>
      </c>
      <c r="J160" s="41"/>
      <c r="K160" s="41"/>
      <c r="L160" s="41"/>
      <c r="M160" s="41"/>
    </row>
    <row r="161" spans="2:10" ht="18" customHeight="1">
      <c r="B161" s="39"/>
      <c r="C161" s="28"/>
      <c r="D161" s="28"/>
      <c r="E161" s="28"/>
      <c r="F161" s="23"/>
      <c r="G161" s="23"/>
      <c r="H161" s="38" t="s">
        <v>49</v>
      </c>
      <c r="I161" s="38" t="s">
        <v>48</v>
      </c>
      <c r="J161" s="38"/>
    </row>
    <row r="162" ht="18.75">
      <c r="B162" s="4"/>
    </row>
    <row r="163" ht="18.75">
      <c r="B163" s="4"/>
    </row>
    <row r="164" ht="18.75">
      <c r="B164" s="4"/>
    </row>
    <row r="165" ht="18.75">
      <c r="B165" s="4"/>
    </row>
    <row r="166" ht="18.75">
      <c r="B166" s="4"/>
    </row>
    <row r="167" ht="18.75">
      <c r="B167" s="4"/>
    </row>
  </sheetData>
  <mergeCells count="127">
    <mergeCell ref="C104:E104"/>
    <mergeCell ref="C75:D75"/>
    <mergeCell ref="C79:D79"/>
    <mergeCell ref="C83:D83"/>
    <mergeCell ref="C93:D93"/>
    <mergeCell ref="C94:E94"/>
    <mergeCell ref="C96:D96"/>
    <mergeCell ref="C103:E103"/>
    <mergeCell ref="C97:E97"/>
    <mergeCell ref="C100:J100"/>
    <mergeCell ref="C64:D64"/>
    <mergeCell ref="C70:E70"/>
    <mergeCell ref="C71:E71"/>
    <mergeCell ref="C102:J102"/>
    <mergeCell ref="C87:E87"/>
    <mergeCell ref="C91:E91"/>
    <mergeCell ref="C92:E92"/>
    <mergeCell ref="C69:E69"/>
    <mergeCell ref="C78:E78"/>
    <mergeCell ref="C65:E65"/>
    <mergeCell ref="C105:E105"/>
    <mergeCell ref="F5:G5"/>
    <mergeCell ref="D6:K6"/>
    <mergeCell ref="C82:J82"/>
    <mergeCell ref="C76:E76"/>
    <mergeCell ref="C77:E77"/>
    <mergeCell ref="C80:D80"/>
    <mergeCell ref="C81:J81"/>
    <mergeCell ref="C63:D63"/>
    <mergeCell ref="C86:E86"/>
    <mergeCell ref="O132:P132"/>
    <mergeCell ref="H133:J133"/>
    <mergeCell ref="C121:E121"/>
    <mergeCell ref="C119:E119"/>
    <mergeCell ref="C120:E120"/>
    <mergeCell ref="C122:E122"/>
    <mergeCell ref="C123:E123"/>
    <mergeCell ref="C124:J124"/>
    <mergeCell ref="E133:G133"/>
    <mergeCell ref="D133:D134"/>
    <mergeCell ref="A57:A58"/>
    <mergeCell ref="C59:E59"/>
    <mergeCell ref="C60:E60"/>
    <mergeCell ref="B57:B58"/>
    <mergeCell ref="C57:E58"/>
    <mergeCell ref="D8:J8"/>
    <mergeCell ref="H19:J19"/>
    <mergeCell ref="D11:J11"/>
    <mergeCell ref="B19:D19"/>
    <mergeCell ref="E19:G19"/>
    <mergeCell ref="E14:K14"/>
    <mergeCell ref="K29:M29"/>
    <mergeCell ref="I43:K45"/>
    <mergeCell ref="H46:H47"/>
    <mergeCell ref="H29:J29"/>
    <mergeCell ref="J46:J47"/>
    <mergeCell ref="I46:I47"/>
    <mergeCell ref="K46:K47"/>
    <mergeCell ref="C106:E106"/>
    <mergeCell ref="C125:L125"/>
    <mergeCell ref="E46:E47"/>
    <mergeCell ref="G46:G47"/>
    <mergeCell ref="F46:F47"/>
    <mergeCell ref="C113:E113"/>
    <mergeCell ref="C90:E90"/>
    <mergeCell ref="C84:E84"/>
    <mergeCell ref="C88:E88"/>
    <mergeCell ref="C89:E89"/>
    <mergeCell ref="C110:E110"/>
    <mergeCell ref="C111:E111"/>
    <mergeCell ref="C112:E112"/>
    <mergeCell ref="C109:E109"/>
    <mergeCell ref="A29:A30"/>
    <mergeCell ref="E29:G29"/>
    <mergeCell ref="B43:B47"/>
    <mergeCell ref="C43:E45"/>
    <mergeCell ref="F43:H45"/>
    <mergeCell ref="C46:C47"/>
    <mergeCell ref="B29:B30"/>
    <mergeCell ref="D29:D30"/>
    <mergeCell ref="C29:C30"/>
    <mergeCell ref="D46:D47"/>
    <mergeCell ref="N29:O30"/>
    <mergeCell ref="N31:O31"/>
    <mergeCell ref="N32:O32"/>
    <mergeCell ref="N33:O33"/>
    <mergeCell ref="N34:O34"/>
    <mergeCell ref="N35:O35"/>
    <mergeCell ref="N39:O39"/>
    <mergeCell ref="L43:M47"/>
    <mergeCell ref="L48:M48"/>
    <mergeCell ref="L49:M49"/>
    <mergeCell ref="L50:M50"/>
    <mergeCell ref="L51:M51"/>
    <mergeCell ref="L52:M52"/>
    <mergeCell ref="L53:M53"/>
    <mergeCell ref="C61:E61"/>
    <mergeCell ref="C62:E62"/>
    <mergeCell ref="G57:G58"/>
    <mergeCell ref="F57:F58"/>
    <mergeCell ref="H57:H58"/>
    <mergeCell ref="I57:I58"/>
    <mergeCell ref="J57:J58"/>
    <mergeCell ref="C66:E66"/>
    <mergeCell ref="C67:E67"/>
    <mergeCell ref="C68:E68"/>
    <mergeCell ref="C72:E72"/>
    <mergeCell ref="C73:E73"/>
    <mergeCell ref="C74:E74"/>
    <mergeCell ref="C118:E118"/>
    <mergeCell ref="B152:O152"/>
    <mergeCell ref="C85:E85"/>
    <mergeCell ref="C95:E95"/>
    <mergeCell ref="C114:E114"/>
    <mergeCell ref="C115:E115"/>
    <mergeCell ref="B148:K148"/>
    <mergeCell ref="B149:O149"/>
    <mergeCell ref="B160:F160"/>
    <mergeCell ref="C101:J101"/>
    <mergeCell ref="K133:M133"/>
    <mergeCell ref="N133:P133"/>
    <mergeCell ref="C141:P141"/>
    <mergeCell ref="B147:O147"/>
    <mergeCell ref="B133:B134"/>
    <mergeCell ref="C133:C134"/>
    <mergeCell ref="C116:E116"/>
    <mergeCell ref="C117:E117"/>
  </mergeCells>
  <printOptions/>
  <pageMargins left="0.3937007874015748" right="0" top="0.3937007874015748" bottom="0" header="0.11811023622047245" footer="0.11811023622047245"/>
  <pageSetup horizontalDpi="600" verticalDpi="600" orientation="landscape" paperSize="9" scale="53" r:id="rId1"/>
  <rowBreaks count="3" manualBreakCount="3">
    <brk id="40" max="15" man="1"/>
    <brk id="74" max="15" man="1"/>
    <brk id="1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Q77"/>
  <sheetViews>
    <sheetView view="pageBreakPreview" zoomScale="85" zoomScaleSheetLayoutView="85" workbookViewId="0" topLeftCell="A1">
      <selection activeCell="E39" sqref="E39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19.75390625" style="0" customWidth="1"/>
    <col min="4" max="4" width="30.375" style="0" customWidth="1"/>
    <col min="5" max="5" width="10.00390625" style="0" customWidth="1"/>
    <col min="6" max="6" width="14.125" style="0" customWidth="1"/>
    <col min="7" max="7" width="13.00390625" style="0" customWidth="1"/>
    <col min="8" max="8" width="12.75390625" style="0" customWidth="1"/>
    <col min="9" max="9" width="13.875" style="0" customWidth="1"/>
    <col min="10" max="11" width="13.00390625" style="0" customWidth="1"/>
    <col min="12" max="12" width="12.00390625" style="0" customWidth="1"/>
    <col min="13" max="13" width="12.375" style="0" customWidth="1"/>
    <col min="14" max="14" width="12.625" style="0" customWidth="1"/>
    <col min="15" max="15" width="12.00390625" style="0" customWidth="1"/>
    <col min="16" max="16" width="14.875" style="0" customWidth="1"/>
    <col min="17" max="17" width="18.125" style="0" customWidth="1"/>
    <col min="18" max="18" width="12.375" style="0" customWidth="1"/>
    <col min="19" max="19" width="11.625" style="0" bestFit="1" customWidth="1"/>
  </cols>
  <sheetData>
    <row r="1" ht="12.75">
      <c r="O1" s="55"/>
    </row>
    <row r="2" spans="2:14" ht="18">
      <c r="B2" s="24"/>
      <c r="C2" s="24"/>
      <c r="D2" s="304"/>
      <c r="E2" s="304"/>
      <c r="F2" s="305" t="s">
        <v>324</v>
      </c>
      <c r="G2" s="305"/>
      <c r="H2" s="74"/>
      <c r="I2" s="74"/>
      <c r="J2" s="304"/>
      <c r="K2" s="304"/>
      <c r="L2" s="306"/>
      <c r="M2" s="306"/>
      <c r="N2" s="24"/>
    </row>
    <row r="3" spans="2:14" ht="18.75">
      <c r="B3" s="30"/>
      <c r="C3" s="30"/>
      <c r="D3" s="511" t="s">
        <v>353</v>
      </c>
      <c r="E3" s="511"/>
      <c r="F3" s="511"/>
      <c r="G3" s="511"/>
      <c r="H3" s="511"/>
      <c r="I3" s="511"/>
      <c r="J3" s="511"/>
      <c r="K3" s="511"/>
      <c r="L3" s="511"/>
      <c r="M3" s="511"/>
      <c r="N3" s="24"/>
    </row>
    <row r="4" spans="2:14" ht="15.75">
      <c r="B4" s="29"/>
      <c r="C4" s="24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24"/>
    </row>
    <row r="5" spans="1:14" ht="18.75">
      <c r="A5" s="67"/>
      <c r="B5" s="212"/>
      <c r="C5" s="100"/>
      <c r="D5" s="557" t="s">
        <v>66</v>
      </c>
      <c r="E5" s="557"/>
      <c r="F5" s="557"/>
      <c r="G5" s="557"/>
      <c r="H5" s="557"/>
      <c r="I5" s="557"/>
      <c r="J5" s="557"/>
      <c r="K5" s="290"/>
      <c r="L5" s="290"/>
      <c r="M5" s="307"/>
      <c r="N5" s="32"/>
    </row>
    <row r="6" spans="1:14" ht="18.75">
      <c r="A6" s="1"/>
      <c r="B6" s="213"/>
      <c r="C6" s="102"/>
      <c r="D6" s="308" t="s">
        <v>41</v>
      </c>
      <c r="E6" s="308"/>
      <c r="F6" s="308"/>
      <c r="G6" s="308"/>
      <c r="H6" s="308"/>
      <c r="I6" s="308"/>
      <c r="J6" s="308"/>
      <c r="K6" s="308"/>
      <c r="L6" s="308"/>
      <c r="M6" s="309"/>
      <c r="N6" s="31"/>
    </row>
    <row r="7" spans="1:14" ht="18.75">
      <c r="A7" s="1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4"/>
      <c r="N7" s="24"/>
    </row>
    <row r="8" spans="1:14" ht="15.75" customHeight="1" hidden="1">
      <c r="A8" s="67" t="s">
        <v>68</v>
      </c>
      <c r="B8" s="104" t="s">
        <v>230</v>
      </c>
      <c r="C8" s="100"/>
      <c r="D8" s="419" t="s">
        <v>66</v>
      </c>
      <c r="E8" s="419"/>
      <c r="F8" s="419"/>
      <c r="G8" s="419"/>
      <c r="H8" s="419"/>
      <c r="I8" s="419"/>
      <c r="J8" s="419"/>
      <c r="K8" s="419"/>
      <c r="L8" s="419"/>
      <c r="M8" s="33"/>
      <c r="N8" s="33"/>
    </row>
    <row r="9" spans="1:14" ht="18.75" hidden="1">
      <c r="A9" s="1"/>
      <c r="B9" s="105" t="s">
        <v>40</v>
      </c>
      <c r="C9" s="102"/>
      <c r="D9" s="103" t="s">
        <v>42</v>
      </c>
      <c r="E9" s="103"/>
      <c r="F9" s="103"/>
      <c r="G9" s="103"/>
      <c r="H9" s="103"/>
      <c r="I9" s="103"/>
      <c r="J9" s="103"/>
      <c r="K9" s="103"/>
      <c r="L9" s="103"/>
      <c r="M9" s="31"/>
      <c r="N9" s="31"/>
    </row>
    <row r="10" spans="1:14" ht="18.75" hidden="1">
      <c r="A10" s="1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4"/>
      <c r="N10" s="24"/>
    </row>
    <row r="11" spans="1:15" ht="30" customHeight="1">
      <c r="A11" s="301"/>
      <c r="B11" s="546" t="s">
        <v>265</v>
      </c>
      <c r="C11" s="546"/>
      <c r="D11" s="302"/>
      <c r="E11" s="290" t="s">
        <v>266</v>
      </c>
      <c r="F11" s="278"/>
      <c r="G11" s="303"/>
      <c r="H11" s="142"/>
      <c r="I11" s="221"/>
      <c r="J11" s="221"/>
      <c r="K11" s="291"/>
      <c r="L11" s="291"/>
      <c r="M11" s="291"/>
      <c r="N11" s="221"/>
      <c r="O11" s="221"/>
    </row>
    <row r="12" spans="2:14" ht="27.75" customHeight="1">
      <c r="B12" s="550" t="s">
        <v>326</v>
      </c>
      <c r="C12" s="550"/>
      <c r="D12" s="10"/>
      <c r="E12" s="258" t="s">
        <v>44</v>
      </c>
      <c r="F12" s="10"/>
      <c r="H12" s="258"/>
      <c r="I12" s="258"/>
      <c r="J12" s="258"/>
      <c r="K12" s="103"/>
      <c r="L12" s="103"/>
      <c r="M12" s="31"/>
      <c r="N12" s="31"/>
    </row>
    <row r="13" spans="2:12" ht="18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12.75">
      <c r="C14" s="40"/>
      <c r="L14" s="1"/>
    </row>
    <row r="15" spans="1:15" ht="30.75" customHeight="1" hidden="1">
      <c r="A15" s="408" t="s">
        <v>8</v>
      </c>
      <c r="B15" s="490" t="s">
        <v>16</v>
      </c>
      <c r="C15" s="491"/>
      <c r="D15" s="492"/>
      <c r="E15" s="499" t="s">
        <v>17</v>
      </c>
      <c r="F15" s="499" t="s">
        <v>18</v>
      </c>
      <c r="G15" s="482" t="s">
        <v>2</v>
      </c>
      <c r="H15" s="482"/>
      <c r="I15" s="482"/>
      <c r="J15" s="423" t="s">
        <v>334</v>
      </c>
      <c r="K15" s="424"/>
      <c r="L15" s="425"/>
      <c r="M15" s="21" t="s">
        <v>4</v>
      </c>
      <c r="N15" s="21"/>
      <c r="O15" s="21"/>
    </row>
    <row r="16" spans="1:15" ht="39" customHeight="1" hidden="1">
      <c r="A16" s="409"/>
      <c r="B16" s="543"/>
      <c r="C16" s="544"/>
      <c r="D16" s="545"/>
      <c r="E16" s="500"/>
      <c r="F16" s="500"/>
      <c r="G16" s="195" t="s">
        <v>5</v>
      </c>
      <c r="H16" s="195" t="s">
        <v>6</v>
      </c>
      <c r="I16" s="195" t="s">
        <v>7</v>
      </c>
      <c r="J16" s="195" t="s">
        <v>5</v>
      </c>
      <c r="K16" s="195" t="s">
        <v>6</v>
      </c>
      <c r="L16" s="195" t="s">
        <v>7</v>
      </c>
      <c r="M16" s="21" t="s">
        <v>5</v>
      </c>
      <c r="N16" s="21" t="s">
        <v>6</v>
      </c>
      <c r="O16" s="21" t="s">
        <v>7</v>
      </c>
    </row>
    <row r="17" spans="1:15" ht="15" hidden="1">
      <c r="A17" s="259">
        <v>1</v>
      </c>
      <c r="B17" s="538">
        <v>2</v>
      </c>
      <c r="C17" s="539"/>
      <c r="D17" s="540"/>
      <c r="E17" s="11">
        <v>3</v>
      </c>
      <c r="F17" s="11">
        <v>4</v>
      </c>
      <c r="G17" s="199">
        <v>1</v>
      </c>
      <c r="H17" s="199">
        <v>2</v>
      </c>
      <c r="I17" s="199">
        <v>3</v>
      </c>
      <c r="J17" s="199">
        <v>4</v>
      </c>
      <c r="K17" s="199">
        <v>5</v>
      </c>
      <c r="L17" s="199">
        <v>6</v>
      </c>
      <c r="M17" s="9">
        <v>7</v>
      </c>
      <c r="N17" s="9">
        <v>8</v>
      </c>
      <c r="O17" s="9">
        <v>9</v>
      </c>
    </row>
    <row r="18" spans="1:17" ht="15" hidden="1">
      <c r="A18" s="9"/>
      <c r="B18" s="547" t="s">
        <v>349</v>
      </c>
      <c r="C18" s="548"/>
      <c r="D18" s="549"/>
      <c r="E18" s="112"/>
      <c r="F18" s="112"/>
      <c r="G18" s="110"/>
      <c r="H18" s="110"/>
      <c r="I18" s="110"/>
      <c r="J18" s="110"/>
      <c r="K18" s="110"/>
      <c r="L18" s="110"/>
      <c r="M18" s="9"/>
      <c r="N18" s="9"/>
      <c r="O18" s="9"/>
      <c r="P18" s="516"/>
      <c r="Q18" s="517"/>
    </row>
    <row r="19" spans="1:17" ht="41.25" customHeight="1" hidden="1">
      <c r="A19" s="12">
        <v>1</v>
      </c>
      <c r="B19" s="551" t="s">
        <v>218</v>
      </c>
      <c r="C19" s="552"/>
      <c r="D19" s="553"/>
      <c r="E19" s="98"/>
      <c r="F19" s="98"/>
      <c r="G19" s="48">
        <v>5116.105</v>
      </c>
      <c r="H19" s="48">
        <v>0.8</v>
      </c>
      <c r="I19" s="49">
        <f>G19+H19</f>
        <v>5116.905</v>
      </c>
      <c r="J19" s="197">
        <v>5061.574</v>
      </c>
      <c r="K19" s="198">
        <v>4.487</v>
      </c>
      <c r="L19" s="49">
        <f>J19+K19</f>
        <v>5066.061</v>
      </c>
      <c r="M19" s="50">
        <f>G19-J19</f>
        <v>54.53099999999995</v>
      </c>
      <c r="N19" s="50">
        <f>H19-K19</f>
        <v>-3.6870000000000003</v>
      </c>
      <c r="O19" s="50">
        <f>M19+N19</f>
        <v>50.84399999999995</v>
      </c>
      <c r="P19" s="520" t="s">
        <v>267</v>
      </c>
      <c r="Q19" s="521"/>
    </row>
    <row r="20" spans="1:17" ht="50.25" customHeight="1" hidden="1">
      <c r="A20" s="12">
        <v>2</v>
      </c>
      <c r="B20" s="551" t="s">
        <v>268</v>
      </c>
      <c r="C20" s="552"/>
      <c r="D20" s="553"/>
      <c r="E20" s="98"/>
      <c r="F20" s="98"/>
      <c r="G20" s="20">
        <v>1749.116</v>
      </c>
      <c r="H20" s="48">
        <v>0</v>
      </c>
      <c r="I20" s="49">
        <f>G20+H20</f>
        <v>1749.116</v>
      </c>
      <c r="J20" s="20">
        <v>1676.975</v>
      </c>
      <c r="K20" s="20">
        <v>0</v>
      </c>
      <c r="L20" s="20">
        <f>J20+K20</f>
        <v>1676.975</v>
      </c>
      <c r="M20" s="49">
        <f>G20-J20</f>
        <v>72.14100000000008</v>
      </c>
      <c r="N20" s="49">
        <f>H20-K20</f>
        <v>0</v>
      </c>
      <c r="O20" s="49">
        <f>M20+N20</f>
        <v>72.14100000000008</v>
      </c>
      <c r="P20" s="520" t="s">
        <v>267</v>
      </c>
      <c r="Q20" s="521"/>
    </row>
    <row r="21" spans="1:17" ht="23.25" customHeight="1" hidden="1">
      <c r="A21" s="279"/>
      <c r="B21" s="554" t="s">
        <v>13</v>
      </c>
      <c r="C21" s="555"/>
      <c r="D21" s="556"/>
      <c r="E21" s="97"/>
      <c r="F21" s="97"/>
      <c r="G21" s="49">
        <f>G19+G20</f>
        <v>6865.221</v>
      </c>
      <c r="H21" s="49">
        <f aca="true" t="shared" si="0" ref="H21:O21">H19+H20</f>
        <v>0.8</v>
      </c>
      <c r="I21" s="49">
        <f t="shared" si="0"/>
        <v>6866.021</v>
      </c>
      <c r="J21" s="49">
        <f t="shared" si="0"/>
        <v>6738.548999999999</v>
      </c>
      <c r="K21" s="49">
        <f t="shared" si="0"/>
        <v>4.487</v>
      </c>
      <c r="L21" s="49">
        <f t="shared" si="0"/>
        <v>6743.036</v>
      </c>
      <c r="M21" s="49">
        <f t="shared" si="0"/>
        <v>126.67200000000003</v>
      </c>
      <c r="N21" s="49">
        <f t="shared" si="0"/>
        <v>-3.6870000000000003</v>
      </c>
      <c r="O21" s="49">
        <f t="shared" si="0"/>
        <v>122.98500000000003</v>
      </c>
      <c r="P21" s="516"/>
      <c r="Q21" s="517"/>
    </row>
    <row r="22" spans="2:12" ht="12.75" hidden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ht="18.75" hidden="1">
      <c r="B23" s="2"/>
    </row>
    <row r="25" spans="1:15" ht="36" customHeight="1">
      <c r="A25" s="408" t="s">
        <v>8</v>
      </c>
      <c r="B25" s="490" t="s">
        <v>16</v>
      </c>
      <c r="C25" s="491"/>
      <c r="D25" s="492"/>
      <c r="E25" s="499" t="s">
        <v>17</v>
      </c>
      <c r="F25" s="355" t="s">
        <v>18</v>
      </c>
      <c r="G25" s="355" t="s">
        <v>10</v>
      </c>
      <c r="H25" s="355"/>
      <c r="I25" s="355"/>
      <c r="J25" s="423" t="s">
        <v>334</v>
      </c>
      <c r="K25" s="424"/>
      <c r="L25" s="425"/>
      <c r="M25" s="355" t="s">
        <v>4</v>
      </c>
      <c r="N25" s="355"/>
      <c r="O25" s="355"/>
    </row>
    <row r="26" spans="1:15" ht="36.75" customHeight="1">
      <c r="A26" s="409"/>
      <c r="B26" s="543"/>
      <c r="C26" s="544"/>
      <c r="D26" s="545"/>
      <c r="E26" s="500"/>
      <c r="F26" s="355"/>
      <c r="G26" s="195" t="s">
        <v>5</v>
      </c>
      <c r="H26" s="195" t="s">
        <v>6</v>
      </c>
      <c r="I26" s="195" t="s">
        <v>7</v>
      </c>
      <c r="J26" s="195" t="s">
        <v>5</v>
      </c>
      <c r="K26" s="195" t="s">
        <v>6</v>
      </c>
      <c r="L26" s="195" t="s">
        <v>7</v>
      </c>
      <c r="M26" s="195" t="s">
        <v>5</v>
      </c>
      <c r="N26" s="195" t="s">
        <v>6</v>
      </c>
      <c r="O26" s="195" t="s">
        <v>7</v>
      </c>
    </row>
    <row r="27" spans="1:15" ht="15">
      <c r="A27" s="64">
        <v>1</v>
      </c>
      <c r="B27" s="538">
        <v>2</v>
      </c>
      <c r="C27" s="539"/>
      <c r="D27" s="540"/>
      <c r="E27" s="11">
        <v>3</v>
      </c>
      <c r="F27" s="11">
        <v>4</v>
      </c>
      <c r="G27" s="11">
        <v>5</v>
      </c>
      <c r="H27" s="64">
        <v>6</v>
      </c>
      <c r="I27" s="64">
        <v>7</v>
      </c>
      <c r="J27" s="11">
        <v>8</v>
      </c>
      <c r="K27" s="64">
        <v>9</v>
      </c>
      <c r="L27" s="64">
        <v>10</v>
      </c>
      <c r="M27" s="11">
        <v>11</v>
      </c>
      <c r="N27" s="64">
        <v>12</v>
      </c>
      <c r="O27" s="64">
        <v>13</v>
      </c>
    </row>
    <row r="28" spans="1:15" ht="14.25" customHeight="1">
      <c r="A28" s="281"/>
      <c r="B28" s="538"/>
      <c r="C28" s="539"/>
      <c r="D28" s="540"/>
      <c r="E28" s="57"/>
      <c r="F28" s="57"/>
      <c r="G28" s="57"/>
      <c r="H28" s="281"/>
      <c r="I28" s="281"/>
      <c r="J28" s="57"/>
      <c r="K28" s="281"/>
      <c r="L28" s="281"/>
      <c r="M28" s="57"/>
      <c r="N28" s="281"/>
      <c r="O28" s="281"/>
    </row>
    <row r="29" spans="1:15" ht="33.75" customHeight="1">
      <c r="A29" s="7"/>
      <c r="B29" s="558" t="s">
        <v>350</v>
      </c>
      <c r="C29" s="559"/>
      <c r="D29" s="560"/>
      <c r="E29" s="11" t="s">
        <v>362</v>
      </c>
      <c r="F29" s="11"/>
      <c r="G29" s="20">
        <v>1749.116</v>
      </c>
      <c r="H29" s="48">
        <v>0</v>
      </c>
      <c r="I29" s="311">
        <f>G29+H29</f>
        <v>1749.116</v>
      </c>
      <c r="J29" s="20">
        <v>1676.975</v>
      </c>
      <c r="K29" s="20">
        <v>0</v>
      </c>
      <c r="L29" s="311">
        <f>J29+K29</f>
        <v>1676.975</v>
      </c>
      <c r="M29" s="312">
        <f>G29-J29</f>
        <v>72.14100000000008</v>
      </c>
      <c r="N29" s="312">
        <f>H29-K29</f>
        <v>0</v>
      </c>
      <c r="O29" s="312">
        <f>I29-L29</f>
        <v>72.14100000000008</v>
      </c>
    </row>
    <row r="30" spans="1:15" ht="19.5" customHeight="1">
      <c r="A30" s="187">
        <v>1</v>
      </c>
      <c r="B30" s="534" t="s">
        <v>104</v>
      </c>
      <c r="C30" s="534"/>
      <c r="D30" s="534"/>
      <c r="E30" s="11"/>
      <c r="F30" s="11"/>
      <c r="G30" s="11"/>
      <c r="H30" s="7"/>
      <c r="I30" s="7"/>
      <c r="J30" s="11"/>
      <c r="K30" s="7"/>
      <c r="L30" s="7"/>
      <c r="M30" s="11"/>
      <c r="N30" s="7"/>
      <c r="O30" s="7"/>
    </row>
    <row r="31" spans="1:15" ht="18" customHeight="1">
      <c r="A31" s="187"/>
      <c r="B31" s="358" t="s">
        <v>269</v>
      </c>
      <c r="C31" s="358"/>
      <c r="D31" s="358"/>
      <c r="E31" s="294" t="s">
        <v>216</v>
      </c>
      <c r="F31" s="293" t="s">
        <v>244</v>
      </c>
      <c r="G31" s="294">
        <v>1</v>
      </c>
      <c r="H31" s="299"/>
      <c r="I31" s="299">
        <f>G31+H31</f>
        <v>1</v>
      </c>
      <c r="J31" s="294">
        <v>1</v>
      </c>
      <c r="K31" s="299"/>
      <c r="L31" s="299">
        <f>J31+K31</f>
        <v>1</v>
      </c>
      <c r="M31" s="132">
        <f aca="true" t="shared" si="1" ref="M31:O35">G31-J31</f>
        <v>0</v>
      </c>
      <c r="N31" s="132">
        <f t="shared" si="1"/>
        <v>0</v>
      </c>
      <c r="O31" s="132">
        <f t="shared" si="1"/>
        <v>0</v>
      </c>
    </row>
    <row r="32" spans="1:15" ht="36" customHeight="1">
      <c r="A32" s="187"/>
      <c r="B32" s="358" t="s">
        <v>364</v>
      </c>
      <c r="C32" s="358"/>
      <c r="D32" s="358"/>
      <c r="E32" s="294" t="s">
        <v>216</v>
      </c>
      <c r="F32" s="293" t="s">
        <v>244</v>
      </c>
      <c r="G32" s="294">
        <v>7.75</v>
      </c>
      <c r="H32" s="299"/>
      <c r="I32" s="299">
        <f>G32+H32</f>
        <v>7.75</v>
      </c>
      <c r="J32" s="294">
        <v>7.75</v>
      </c>
      <c r="K32" s="299"/>
      <c r="L32" s="299">
        <f>J32+K32</f>
        <v>7.75</v>
      </c>
      <c r="M32" s="132">
        <f t="shared" si="1"/>
        <v>0</v>
      </c>
      <c r="N32" s="132">
        <f t="shared" si="1"/>
        <v>0</v>
      </c>
      <c r="O32" s="132">
        <f t="shared" si="1"/>
        <v>0</v>
      </c>
    </row>
    <row r="33" spans="1:15" ht="22.5" customHeight="1">
      <c r="A33" s="187"/>
      <c r="B33" s="358" t="s">
        <v>124</v>
      </c>
      <c r="C33" s="358"/>
      <c r="D33" s="358"/>
      <c r="E33" s="294" t="s">
        <v>216</v>
      </c>
      <c r="F33" s="293" t="s">
        <v>244</v>
      </c>
      <c r="G33" s="294">
        <v>3</v>
      </c>
      <c r="H33" s="299"/>
      <c r="I33" s="299">
        <f>G33+H33</f>
        <v>3</v>
      </c>
      <c r="J33" s="294">
        <v>3</v>
      </c>
      <c r="K33" s="299"/>
      <c r="L33" s="299">
        <f>J33+K33</f>
        <v>3</v>
      </c>
      <c r="M33" s="132">
        <f t="shared" si="1"/>
        <v>0</v>
      </c>
      <c r="N33" s="132">
        <f t="shared" si="1"/>
        <v>0</v>
      </c>
      <c r="O33" s="132">
        <f t="shared" si="1"/>
        <v>0</v>
      </c>
    </row>
    <row r="34" spans="1:15" ht="21" customHeight="1">
      <c r="A34" s="187"/>
      <c r="B34" s="358" t="s">
        <v>125</v>
      </c>
      <c r="C34" s="358"/>
      <c r="D34" s="358"/>
      <c r="E34" s="294" t="s">
        <v>216</v>
      </c>
      <c r="F34" s="293" t="s">
        <v>244</v>
      </c>
      <c r="G34" s="294">
        <v>4.75</v>
      </c>
      <c r="H34" s="299"/>
      <c r="I34" s="299">
        <f>G34+H34</f>
        <v>4.75</v>
      </c>
      <c r="J34" s="294">
        <v>4.75</v>
      </c>
      <c r="K34" s="299"/>
      <c r="L34" s="299">
        <f>J34+K34</f>
        <v>4.75</v>
      </c>
      <c r="M34" s="132">
        <f t="shared" si="1"/>
        <v>0</v>
      </c>
      <c r="N34" s="132">
        <f t="shared" si="1"/>
        <v>0</v>
      </c>
      <c r="O34" s="132">
        <f t="shared" si="1"/>
        <v>0</v>
      </c>
    </row>
    <row r="35" spans="1:15" ht="24" customHeight="1">
      <c r="A35" s="187"/>
      <c r="B35" s="358" t="s">
        <v>357</v>
      </c>
      <c r="C35" s="358"/>
      <c r="D35" s="358"/>
      <c r="E35" s="294" t="s">
        <v>216</v>
      </c>
      <c r="F35" s="293" t="s">
        <v>244</v>
      </c>
      <c r="G35" s="294">
        <v>15.5</v>
      </c>
      <c r="H35" s="299"/>
      <c r="I35" s="299">
        <f>G35+H35</f>
        <v>15.5</v>
      </c>
      <c r="J35" s="294">
        <v>15.5</v>
      </c>
      <c r="K35" s="299"/>
      <c r="L35" s="299">
        <f>J35+K35</f>
        <v>15.5</v>
      </c>
      <c r="M35" s="132">
        <f t="shared" si="1"/>
        <v>0</v>
      </c>
      <c r="N35" s="132">
        <f t="shared" si="1"/>
        <v>0</v>
      </c>
      <c r="O35" s="132">
        <f t="shared" si="1"/>
        <v>0</v>
      </c>
    </row>
    <row r="36" spans="1:15" ht="19.5" customHeight="1">
      <c r="A36" s="187">
        <v>2</v>
      </c>
      <c r="B36" s="443" t="s">
        <v>107</v>
      </c>
      <c r="C36" s="443"/>
      <c r="D36" s="443"/>
      <c r="E36" s="294"/>
      <c r="F36" s="11"/>
      <c r="G36" s="294"/>
      <c r="H36" s="299"/>
      <c r="I36" s="299"/>
      <c r="J36" s="294"/>
      <c r="K36" s="299"/>
      <c r="L36" s="299"/>
      <c r="M36" s="132"/>
      <c r="N36" s="299"/>
      <c r="O36" s="300"/>
    </row>
    <row r="37" spans="1:15" ht="20.25" customHeight="1">
      <c r="A37" s="187"/>
      <c r="B37" s="358" t="s">
        <v>272</v>
      </c>
      <c r="C37" s="358"/>
      <c r="D37" s="358"/>
      <c r="E37" s="294" t="s">
        <v>273</v>
      </c>
      <c r="F37" s="293" t="s">
        <v>244</v>
      </c>
      <c r="G37" s="294">
        <v>2060</v>
      </c>
      <c r="H37" s="299"/>
      <c r="I37" s="299">
        <f>G37+H37</f>
        <v>2060</v>
      </c>
      <c r="J37" s="294">
        <v>2060</v>
      </c>
      <c r="K37" s="299"/>
      <c r="L37" s="299">
        <f>J37+K37</f>
        <v>2060</v>
      </c>
      <c r="M37" s="132">
        <f aca="true" t="shared" si="2" ref="M37:O41">G37-J37</f>
        <v>0</v>
      </c>
      <c r="N37" s="132">
        <f t="shared" si="2"/>
        <v>0</v>
      </c>
      <c r="O37" s="132">
        <f t="shared" si="2"/>
        <v>0</v>
      </c>
    </row>
    <row r="38" spans="1:15" ht="20.25" customHeight="1">
      <c r="A38" s="187"/>
      <c r="B38" s="358" t="s">
        <v>358</v>
      </c>
      <c r="C38" s="358"/>
      <c r="D38" s="358"/>
      <c r="E38" s="294" t="s">
        <v>273</v>
      </c>
      <c r="F38" s="293" t="s">
        <v>244</v>
      </c>
      <c r="G38" s="294">
        <v>1800</v>
      </c>
      <c r="H38" s="299"/>
      <c r="I38" s="299">
        <f>G38+H38</f>
        <v>1800</v>
      </c>
      <c r="J38" s="294">
        <v>1800</v>
      </c>
      <c r="K38" s="299"/>
      <c r="L38" s="299">
        <f>J38+K38</f>
        <v>1800</v>
      </c>
      <c r="M38" s="132">
        <f t="shared" si="2"/>
        <v>0</v>
      </c>
      <c r="N38" s="132">
        <f t="shared" si="2"/>
        <v>0</v>
      </c>
      <c r="O38" s="132">
        <f t="shared" si="2"/>
        <v>0</v>
      </c>
    </row>
    <row r="39" spans="1:15" ht="20.25" customHeight="1">
      <c r="A39" s="187"/>
      <c r="B39" s="358" t="s">
        <v>359</v>
      </c>
      <c r="C39" s="358"/>
      <c r="D39" s="358"/>
      <c r="E39" s="294" t="s">
        <v>273</v>
      </c>
      <c r="F39" s="293" t="s">
        <v>244</v>
      </c>
      <c r="G39" s="294">
        <v>160</v>
      </c>
      <c r="H39" s="299"/>
      <c r="I39" s="299">
        <f>G39+H39</f>
        <v>160</v>
      </c>
      <c r="J39" s="294">
        <v>160</v>
      </c>
      <c r="K39" s="299"/>
      <c r="L39" s="299">
        <f>J39+K39</f>
        <v>160</v>
      </c>
      <c r="M39" s="132">
        <f t="shared" si="2"/>
        <v>0</v>
      </c>
      <c r="N39" s="132">
        <f t="shared" si="2"/>
        <v>0</v>
      </c>
      <c r="O39" s="132">
        <f t="shared" si="2"/>
        <v>0</v>
      </c>
    </row>
    <row r="40" spans="1:15" ht="20.25" customHeight="1">
      <c r="A40" s="187"/>
      <c r="B40" s="358" t="s">
        <v>276</v>
      </c>
      <c r="C40" s="358"/>
      <c r="D40" s="358"/>
      <c r="E40" s="294" t="s">
        <v>273</v>
      </c>
      <c r="F40" s="293" t="s">
        <v>244</v>
      </c>
      <c r="G40" s="294">
        <v>10600</v>
      </c>
      <c r="H40" s="299"/>
      <c r="I40" s="299">
        <f>G40+H40</f>
        <v>10600</v>
      </c>
      <c r="J40" s="294">
        <v>10600</v>
      </c>
      <c r="K40" s="299"/>
      <c r="L40" s="299">
        <f>J40+K40</f>
        <v>10600</v>
      </c>
      <c r="M40" s="132">
        <f t="shared" si="2"/>
        <v>0</v>
      </c>
      <c r="N40" s="132">
        <f t="shared" si="2"/>
        <v>0</v>
      </c>
      <c r="O40" s="132">
        <f t="shared" si="2"/>
        <v>0</v>
      </c>
    </row>
    <row r="41" spans="1:15" ht="21" customHeight="1">
      <c r="A41" s="187"/>
      <c r="B41" s="358" t="s">
        <v>277</v>
      </c>
      <c r="C41" s="358"/>
      <c r="D41" s="358"/>
      <c r="E41" s="294" t="s">
        <v>216</v>
      </c>
      <c r="F41" s="293" t="s">
        <v>244</v>
      </c>
      <c r="G41" s="294">
        <f>G37+G38+G39+G40</f>
        <v>14620</v>
      </c>
      <c r="H41" s="299"/>
      <c r="I41" s="299">
        <f>G41+H41</f>
        <v>14620</v>
      </c>
      <c r="J41" s="294">
        <f>J37+J38+J39+J40</f>
        <v>14620</v>
      </c>
      <c r="K41" s="299"/>
      <c r="L41" s="299">
        <f>J41+K41</f>
        <v>14620</v>
      </c>
      <c r="M41" s="132">
        <f t="shared" si="2"/>
        <v>0</v>
      </c>
      <c r="N41" s="132">
        <f t="shared" si="2"/>
        <v>0</v>
      </c>
      <c r="O41" s="132">
        <f t="shared" si="2"/>
        <v>0</v>
      </c>
    </row>
    <row r="42" spans="1:15" ht="19.5" customHeight="1">
      <c r="A42" s="187">
        <v>3</v>
      </c>
      <c r="B42" s="534" t="s">
        <v>108</v>
      </c>
      <c r="C42" s="534"/>
      <c r="D42" s="534"/>
      <c r="E42" s="294"/>
      <c r="F42" s="11"/>
      <c r="G42" s="294"/>
      <c r="H42" s="299"/>
      <c r="I42" s="299"/>
      <c r="J42" s="294"/>
      <c r="K42" s="299"/>
      <c r="L42" s="299"/>
      <c r="M42" s="132"/>
      <c r="N42" s="299"/>
      <c r="O42" s="300"/>
    </row>
    <row r="43" spans="1:15" ht="22.5" customHeight="1">
      <c r="A43" s="187"/>
      <c r="B43" s="358" t="s">
        <v>278</v>
      </c>
      <c r="C43" s="358"/>
      <c r="D43" s="358"/>
      <c r="E43" s="294" t="s">
        <v>273</v>
      </c>
      <c r="F43" s="293" t="s">
        <v>244</v>
      </c>
      <c r="G43" s="294">
        <v>600</v>
      </c>
      <c r="H43" s="299"/>
      <c r="I43" s="299">
        <f>G43+H43</f>
        <v>600</v>
      </c>
      <c r="J43" s="294">
        <v>600</v>
      </c>
      <c r="K43" s="299"/>
      <c r="L43" s="299">
        <f>J43+K43</f>
        <v>600</v>
      </c>
      <c r="M43" s="132">
        <f aca="true" t="shared" si="3" ref="M43:O45">G43-J43</f>
        <v>0</v>
      </c>
      <c r="N43" s="132">
        <f t="shared" si="3"/>
        <v>0</v>
      </c>
      <c r="O43" s="132">
        <f t="shared" si="3"/>
        <v>0</v>
      </c>
    </row>
    <row r="44" spans="1:15" ht="28.5" customHeight="1">
      <c r="A44" s="187"/>
      <c r="B44" s="394" t="s">
        <v>352</v>
      </c>
      <c r="C44" s="371"/>
      <c r="D44" s="369"/>
      <c r="E44" s="294" t="s">
        <v>273</v>
      </c>
      <c r="F44" s="293" t="s">
        <v>244</v>
      </c>
      <c r="G44" s="294">
        <v>400</v>
      </c>
      <c r="H44" s="299"/>
      <c r="I44" s="299">
        <f>G44+H44</f>
        <v>400</v>
      </c>
      <c r="J44" s="294">
        <v>400</v>
      </c>
      <c r="K44" s="299"/>
      <c r="L44" s="299">
        <f>J44+K44</f>
        <v>400</v>
      </c>
      <c r="M44" s="132">
        <f t="shared" si="3"/>
        <v>0</v>
      </c>
      <c r="N44" s="132">
        <f t="shared" si="3"/>
        <v>0</v>
      </c>
      <c r="O44" s="132">
        <f t="shared" si="3"/>
        <v>0</v>
      </c>
    </row>
    <row r="45" spans="1:15" ht="33.75" customHeight="1">
      <c r="A45" s="187"/>
      <c r="B45" s="358" t="s">
        <v>280</v>
      </c>
      <c r="C45" s="358"/>
      <c r="D45" s="358"/>
      <c r="E45" s="294" t="s">
        <v>273</v>
      </c>
      <c r="F45" s="293" t="s">
        <v>244</v>
      </c>
      <c r="G45" s="294">
        <v>60</v>
      </c>
      <c r="H45" s="299"/>
      <c r="I45" s="299">
        <f>G45+H45</f>
        <v>60</v>
      </c>
      <c r="J45" s="294">
        <v>60</v>
      </c>
      <c r="K45" s="299"/>
      <c r="L45" s="299">
        <f>J45+K45</f>
        <v>60</v>
      </c>
      <c r="M45" s="132">
        <f t="shared" si="3"/>
        <v>0</v>
      </c>
      <c r="N45" s="132">
        <f t="shared" si="3"/>
        <v>0</v>
      </c>
      <c r="O45" s="132">
        <f t="shared" si="3"/>
        <v>0</v>
      </c>
    </row>
    <row r="46" spans="1:15" ht="19.5" customHeight="1">
      <c r="A46" s="187">
        <v>4</v>
      </c>
      <c r="B46" s="534" t="s">
        <v>110</v>
      </c>
      <c r="C46" s="534"/>
      <c r="D46" s="534"/>
      <c r="E46" s="294"/>
      <c r="F46" s="11"/>
      <c r="G46" s="294"/>
      <c r="H46" s="299"/>
      <c r="I46" s="299"/>
      <c r="J46" s="294"/>
      <c r="K46" s="299"/>
      <c r="L46" s="299"/>
      <c r="M46" s="132"/>
      <c r="N46" s="299"/>
      <c r="O46" s="300"/>
    </row>
    <row r="47" spans="1:15" ht="21" customHeight="1">
      <c r="A47" s="7"/>
      <c r="B47" s="358" t="s">
        <v>360</v>
      </c>
      <c r="C47" s="358"/>
      <c r="D47" s="358"/>
      <c r="E47" s="294" t="s">
        <v>273</v>
      </c>
      <c r="F47" s="293" t="s">
        <v>244</v>
      </c>
      <c r="G47" s="294">
        <f>G43+G44+G45</f>
        <v>1060</v>
      </c>
      <c r="H47" s="299"/>
      <c r="I47" s="299">
        <f>G47+H47</f>
        <v>1060</v>
      </c>
      <c r="J47" s="294">
        <f>J43+J44+J45</f>
        <v>1060</v>
      </c>
      <c r="K47" s="299"/>
      <c r="L47" s="299">
        <f>J47+K47</f>
        <v>1060</v>
      </c>
      <c r="M47" s="132">
        <f>G47-J47</f>
        <v>0</v>
      </c>
      <c r="N47" s="132">
        <f>H47-K47</f>
        <v>0</v>
      </c>
      <c r="O47" s="132">
        <f>I47-L47</f>
        <v>0</v>
      </c>
    </row>
    <row r="48" spans="1:15" ht="21" customHeight="1">
      <c r="A48" s="7"/>
      <c r="B48" s="536"/>
      <c r="C48" s="537"/>
      <c r="D48" s="537"/>
      <c r="E48" s="284"/>
      <c r="F48" s="283"/>
      <c r="G48" s="283"/>
      <c r="H48" s="283"/>
      <c r="I48" s="283"/>
      <c r="J48" s="283"/>
      <c r="K48" s="283"/>
      <c r="L48" s="86"/>
      <c r="M48" s="297"/>
      <c r="N48" s="298"/>
      <c r="O48" s="325"/>
    </row>
    <row r="49" spans="1:15" ht="35.25" customHeight="1">
      <c r="A49" s="7"/>
      <c r="B49" s="431" t="s">
        <v>361</v>
      </c>
      <c r="C49" s="431"/>
      <c r="D49" s="431"/>
      <c r="E49" s="116"/>
      <c r="F49" s="292"/>
      <c r="G49" s="48">
        <v>5116.105</v>
      </c>
      <c r="H49" s="197">
        <v>0.8</v>
      </c>
      <c r="I49" s="310">
        <f>G49+H49</f>
        <v>5116.905</v>
      </c>
      <c r="J49" s="197">
        <v>5061.574</v>
      </c>
      <c r="K49" s="198">
        <v>4.487</v>
      </c>
      <c r="L49" s="310">
        <f>J49+K49</f>
        <v>5066.061</v>
      </c>
      <c r="M49" s="50">
        <f>G49-J49</f>
        <v>54.53099999999995</v>
      </c>
      <c r="N49" s="50">
        <f>H49-K49</f>
        <v>-3.6870000000000003</v>
      </c>
      <c r="O49" s="50">
        <f>I49-L49</f>
        <v>50.84400000000005</v>
      </c>
    </row>
    <row r="50" spans="1:15" ht="15.75" customHeight="1">
      <c r="A50" s="64">
        <v>1</v>
      </c>
      <c r="B50" s="542" t="s">
        <v>104</v>
      </c>
      <c r="C50" s="542"/>
      <c r="D50" s="542"/>
      <c r="E50" s="295"/>
      <c r="F50" s="280"/>
      <c r="G50" s="292"/>
      <c r="H50" s="35"/>
      <c r="I50" s="35"/>
      <c r="J50" s="35"/>
      <c r="K50" s="27"/>
      <c r="L50" s="35"/>
      <c r="M50" s="296"/>
      <c r="N50" s="296"/>
      <c r="O50" s="7"/>
    </row>
    <row r="51" spans="1:15" ht="22.5" customHeight="1">
      <c r="A51" s="64"/>
      <c r="B51" s="541" t="s">
        <v>269</v>
      </c>
      <c r="C51" s="541"/>
      <c r="D51" s="541"/>
      <c r="E51" s="21" t="s">
        <v>22</v>
      </c>
      <c r="F51" s="293" t="s">
        <v>244</v>
      </c>
      <c r="G51" s="52">
        <v>1</v>
      </c>
      <c r="H51" s="311"/>
      <c r="I51" s="311">
        <f>G51+H51</f>
        <v>1</v>
      </c>
      <c r="J51" s="52">
        <v>1</v>
      </c>
      <c r="K51" s="311"/>
      <c r="L51" s="312">
        <f>J51+K51</f>
        <v>1</v>
      </c>
      <c r="M51" s="312">
        <f aca="true" t="shared" si="4" ref="M51:O55">G51-J51</f>
        <v>0</v>
      </c>
      <c r="N51" s="312">
        <f t="shared" si="4"/>
        <v>0</v>
      </c>
      <c r="O51" s="312">
        <f t="shared" si="4"/>
        <v>0</v>
      </c>
    </row>
    <row r="52" spans="1:15" ht="24" customHeight="1">
      <c r="A52" s="64"/>
      <c r="B52" s="541" t="s">
        <v>282</v>
      </c>
      <c r="C52" s="541"/>
      <c r="D52" s="541"/>
      <c r="E52" s="21" t="s">
        <v>22</v>
      </c>
      <c r="F52" s="293" t="s">
        <v>244</v>
      </c>
      <c r="G52" s="313">
        <v>6</v>
      </c>
      <c r="H52" s="314"/>
      <c r="I52" s="314">
        <f>G52+H52</f>
        <v>6</v>
      </c>
      <c r="J52" s="315">
        <v>6</v>
      </c>
      <c r="K52" s="311"/>
      <c r="L52" s="315">
        <f>J52+K52</f>
        <v>6</v>
      </c>
      <c r="M52" s="312">
        <f t="shared" si="4"/>
        <v>0</v>
      </c>
      <c r="N52" s="312">
        <f t="shared" si="4"/>
        <v>0</v>
      </c>
      <c r="O52" s="312">
        <f t="shared" si="4"/>
        <v>0</v>
      </c>
    </row>
    <row r="53" spans="1:15" ht="22.5" customHeight="1">
      <c r="A53" s="64"/>
      <c r="B53" s="541" t="s">
        <v>124</v>
      </c>
      <c r="C53" s="541"/>
      <c r="D53" s="541"/>
      <c r="E53" s="21" t="s">
        <v>22</v>
      </c>
      <c r="F53" s="143" t="s">
        <v>244</v>
      </c>
      <c r="G53" s="316">
        <v>31</v>
      </c>
      <c r="H53" s="314"/>
      <c r="I53" s="314">
        <f>G53+H53</f>
        <v>31</v>
      </c>
      <c r="J53" s="315">
        <v>31</v>
      </c>
      <c r="K53" s="311"/>
      <c r="L53" s="315">
        <f>J53+K53</f>
        <v>31</v>
      </c>
      <c r="M53" s="312">
        <f t="shared" si="4"/>
        <v>0</v>
      </c>
      <c r="N53" s="312">
        <f t="shared" si="4"/>
        <v>0</v>
      </c>
      <c r="O53" s="312">
        <f t="shared" si="4"/>
        <v>0</v>
      </c>
    </row>
    <row r="54" spans="1:15" ht="29.25" customHeight="1">
      <c r="A54" s="64"/>
      <c r="B54" s="541" t="s">
        <v>125</v>
      </c>
      <c r="C54" s="541"/>
      <c r="D54" s="541"/>
      <c r="E54" s="21" t="s">
        <v>22</v>
      </c>
      <c r="F54" s="143" t="s">
        <v>244</v>
      </c>
      <c r="G54" s="316">
        <v>11.8</v>
      </c>
      <c r="H54" s="314"/>
      <c r="I54" s="314">
        <f>G54+H54</f>
        <v>11.8</v>
      </c>
      <c r="J54" s="315">
        <v>11.8</v>
      </c>
      <c r="K54" s="311"/>
      <c r="L54" s="312">
        <f>J54+K54</f>
        <v>11.8</v>
      </c>
      <c r="M54" s="312">
        <f t="shared" si="4"/>
        <v>0</v>
      </c>
      <c r="N54" s="312">
        <f t="shared" si="4"/>
        <v>0</v>
      </c>
      <c r="O54" s="312">
        <f t="shared" si="4"/>
        <v>0</v>
      </c>
    </row>
    <row r="55" spans="1:15" ht="32.25" customHeight="1">
      <c r="A55" s="64"/>
      <c r="B55" s="541" t="s">
        <v>365</v>
      </c>
      <c r="C55" s="541"/>
      <c r="D55" s="541"/>
      <c r="E55" s="21" t="s">
        <v>22</v>
      </c>
      <c r="F55" s="143" t="s">
        <v>244</v>
      </c>
      <c r="G55" s="317">
        <f>SUM(G52:G54)</f>
        <v>48.8</v>
      </c>
      <c r="H55" s="314"/>
      <c r="I55" s="314">
        <f>G55+H55</f>
        <v>48.8</v>
      </c>
      <c r="J55" s="315">
        <f>G55</f>
        <v>48.8</v>
      </c>
      <c r="K55" s="311"/>
      <c r="L55" s="312">
        <f>J55+K55</f>
        <v>48.8</v>
      </c>
      <c r="M55" s="312">
        <f t="shared" si="4"/>
        <v>0</v>
      </c>
      <c r="N55" s="312">
        <f t="shared" si="4"/>
        <v>0</v>
      </c>
      <c r="O55" s="312">
        <f t="shared" si="4"/>
        <v>0</v>
      </c>
    </row>
    <row r="56" spans="1:15" ht="15.75" customHeight="1">
      <c r="A56" s="64">
        <v>2</v>
      </c>
      <c r="B56" s="443" t="s">
        <v>107</v>
      </c>
      <c r="C56" s="443"/>
      <c r="D56" s="443"/>
      <c r="E56" s="27"/>
      <c r="F56" s="8"/>
      <c r="G56" s="318"/>
      <c r="H56" s="311"/>
      <c r="I56" s="311"/>
      <c r="J56" s="58"/>
      <c r="K56" s="311"/>
      <c r="L56" s="58"/>
      <c r="M56" s="311"/>
      <c r="N56" s="311"/>
      <c r="O56" s="311"/>
    </row>
    <row r="57" spans="1:15" ht="50.25" customHeight="1">
      <c r="A57" s="64"/>
      <c r="B57" s="535" t="s">
        <v>283</v>
      </c>
      <c r="C57" s="535"/>
      <c r="D57" s="535"/>
      <c r="E57" s="21" t="s">
        <v>22</v>
      </c>
      <c r="F57" s="143" t="s">
        <v>244</v>
      </c>
      <c r="G57" s="319">
        <v>47</v>
      </c>
      <c r="H57" s="311"/>
      <c r="I57" s="311">
        <f aca="true" t="shared" si="5" ref="I57:I62">G57+H57</f>
        <v>47</v>
      </c>
      <c r="J57" s="52">
        <v>47</v>
      </c>
      <c r="K57" s="311"/>
      <c r="L57" s="312">
        <f>J57+K57</f>
        <v>47</v>
      </c>
      <c r="M57" s="312">
        <f aca="true" t="shared" si="6" ref="M57:O59">G57-J57</f>
        <v>0</v>
      </c>
      <c r="N57" s="312">
        <f t="shared" si="6"/>
        <v>0</v>
      </c>
      <c r="O57" s="312">
        <f t="shared" si="6"/>
        <v>0</v>
      </c>
    </row>
    <row r="58" spans="1:15" ht="23.25" customHeight="1">
      <c r="A58" s="64"/>
      <c r="B58" s="533" t="s">
        <v>284</v>
      </c>
      <c r="C58" s="533"/>
      <c r="D58" s="533"/>
      <c r="E58" s="21" t="s">
        <v>22</v>
      </c>
      <c r="F58" s="143" t="s">
        <v>244</v>
      </c>
      <c r="G58" s="319">
        <v>82</v>
      </c>
      <c r="H58" s="311"/>
      <c r="I58" s="311">
        <f t="shared" si="5"/>
        <v>82</v>
      </c>
      <c r="J58" s="52">
        <v>82</v>
      </c>
      <c r="K58" s="311"/>
      <c r="L58" s="312">
        <f>J58+K58</f>
        <v>82</v>
      </c>
      <c r="M58" s="312">
        <f t="shared" si="6"/>
        <v>0</v>
      </c>
      <c r="N58" s="312">
        <f t="shared" si="6"/>
        <v>0</v>
      </c>
      <c r="O58" s="312">
        <f t="shared" si="6"/>
        <v>0</v>
      </c>
    </row>
    <row r="59" spans="1:15" ht="23.25" customHeight="1">
      <c r="A59" s="64"/>
      <c r="B59" s="533" t="s">
        <v>285</v>
      </c>
      <c r="C59" s="533"/>
      <c r="D59" s="533"/>
      <c r="E59" s="21" t="s">
        <v>22</v>
      </c>
      <c r="F59" s="143" t="s">
        <v>244</v>
      </c>
      <c r="G59" s="319">
        <v>570</v>
      </c>
      <c r="H59" s="311"/>
      <c r="I59" s="311">
        <f t="shared" si="5"/>
        <v>570</v>
      </c>
      <c r="J59" s="52">
        <v>570</v>
      </c>
      <c r="K59" s="311"/>
      <c r="L59" s="312">
        <f>J59+K59</f>
        <v>570</v>
      </c>
      <c r="M59" s="312">
        <f t="shared" si="6"/>
        <v>0</v>
      </c>
      <c r="N59" s="312">
        <f t="shared" si="6"/>
        <v>0</v>
      </c>
      <c r="O59" s="312">
        <f t="shared" si="6"/>
        <v>0</v>
      </c>
    </row>
    <row r="60" spans="1:15" ht="15.75" customHeight="1">
      <c r="A60" s="64">
        <v>3</v>
      </c>
      <c r="B60" s="534" t="s">
        <v>108</v>
      </c>
      <c r="C60" s="534"/>
      <c r="D60" s="534"/>
      <c r="E60" s="27"/>
      <c r="F60" s="8"/>
      <c r="G60" s="318"/>
      <c r="H60" s="311"/>
      <c r="I60" s="311"/>
      <c r="J60" s="58"/>
      <c r="K60" s="311"/>
      <c r="L60" s="312"/>
      <c r="M60" s="311"/>
      <c r="N60" s="311"/>
      <c r="O60" s="311"/>
    </row>
    <row r="61" spans="1:15" ht="23.25" customHeight="1">
      <c r="A61" s="64"/>
      <c r="B61" s="535" t="s">
        <v>363</v>
      </c>
      <c r="C61" s="535"/>
      <c r="D61" s="535"/>
      <c r="E61" s="21" t="s">
        <v>22</v>
      </c>
      <c r="F61" s="143" t="s">
        <v>244</v>
      </c>
      <c r="G61" s="320" t="s">
        <v>287</v>
      </c>
      <c r="H61" s="311"/>
      <c r="I61" s="311">
        <f t="shared" si="5"/>
        <v>4</v>
      </c>
      <c r="J61" s="321" t="s">
        <v>287</v>
      </c>
      <c r="K61" s="311"/>
      <c r="L61" s="312">
        <f>J61+K61</f>
        <v>4</v>
      </c>
      <c r="M61" s="312">
        <f aca="true" t="shared" si="7" ref="M61:O62">G61-J61</f>
        <v>0</v>
      </c>
      <c r="N61" s="312">
        <f t="shared" si="7"/>
        <v>0</v>
      </c>
      <c r="O61" s="312">
        <f t="shared" si="7"/>
        <v>0</v>
      </c>
    </row>
    <row r="62" spans="1:15" ht="21" customHeight="1">
      <c r="A62" s="64"/>
      <c r="B62" s="533" t="s">
        <v>288</v>
      </c>
      <c r="C62" s="533"/>
      <c r="D62" s="533"/>
      <c r="E62" s="21" t="s">
        <v>22</v>
      </c>
      <c r="F62" s="143" t="s">
        <v>244</v>
      </c>
      <c r="G62" s="322" t="s">
        <v>287</v>
      </c>
      <c r="H62" s="311"/>
      <c r="I62" s="311">
        <f t="shared" si="5"/>
        <v>4</v>
      </c>
      <c r="J62" s="321" t="s">
        <v>287</v>
      </c>
      <c r="K62" s="311"/>
      <c r="L62" s="312">
        <f>J62+K62</f>
        <v>4</v>
      </c>
      <c r="M62" s="312">
        <f t="shared" si="7"/>
        <v>0</v>
      </c>
      <c r="N62" s="312">
        <f t="shared" si="7"/>
        <v>0</v>
      </c>
      <c r="O62" s="312">
        <f t="shared" si="7"/>
        <v>0</v>
      </c>
    </row>
    <row r="63" spans="1:15" ht="18.75" customHeight="1">
      <c r="A63" s="64">
        <v>4</v>
      </c>
      <c r="B63" s="534" t="s">
        <v>110</v>
      </c>
      <c r="C63" s="534"/>
      <c r="D63" s="534"/>
      <c r="E63" s="27"/>
      <c r="F63" s="234"/>
      <c r="G63" s="318"/>
      <c r="H63" s="311"/>
      <c r="I63" s="58"/>
      <c r="J63" s="323"/>
      <c r="K63" s="311"/>
      <c r="L63" s="58"/>
      <c r="M63" s="311"/>
      <c r="N63" s="311"/>
      <c r="O63" s="311"/>
    </row>
    <row r="64" spans="1:15" ht="18" customHeight="1">
      <c r="A64" s="64"/>
      <c r="B64" s="535" t="s">
        <v>289</v>
      </c>
      <c r="C64" s="535"/>
      <c r="D64" s="535"/>
      <c r="E64" s="27" t="s">
        <v>25</v>
      </c>
      <c r="F64" s="282"/>
      <c r="G64" s="324" t="s">
        <v>217</v>
      </c>
      <c r="H64" s="311"/>
      <c r="I64" s="311">
        <f>G64+H64</f>
        <v>100</v>
      </c>
      <c r="J64" s="323" t="s">
        <v>217</v>
      </c>
      <c r="K64" s="311"/>
      <c r="L64" s="312">
        <f>J64+K64</f>
        <v>100</v>
      </c>
      <c r="M64" s="312">
        <f>G64-J64</f>
        <v>0</v>
      </c>
      <c r="N64" s="312">
        <f>H64-K64</f>
        <v>0</v>
      </c>
      <c r="O64" s="312">
        <f>I64-L64</f>
        <v>0</v>
      </c>
    </row>
    <row r="65" spans="1:15" ht="18" customHeight="1">
      <c r="A65" s="285"/>
      <c r="B65" s="286"/>
      <c r="C65" s="286"/>
      <c r="D65" s="286"/>
      <c r="E65" s="173"/>
      <c r="F65" s="287"/>
      <c r="G65" s="288"/>
      <c r="H65" s="172"/>
      <c r="I65" s="13"/>
      <c r="J65" s="288"/>
      <c r="K65" s="172"/>
      <c r="L65" s="289"/>
      <c r="M65" s="172"/>
      <c r="N65" s="172"/>
      <c r="O65" s="172"/>
    </row>
    <row r="66" spans="1:15" ht="18" customHeight="1">
      <c r="A66" s="285"/>
      <c r="B66" s="286"/>
      <c r="C66" s="286"/>
      <c r="D66" s="286"/>
      <c r="E66" s="173"/>
      <c r="F66" s="287"/>
      <c r="G66" s="288"/>
      <c r="H66" s="172"/>
      <c r="I66" s="13"/>
      <c r="J66" s="288"/>
      <c r="K66" s="172"/>
      <c r="L66" s="289"/>
      <c r="M66" s="172"/>
      <c r="N66" s="172"/>
      <c r="O66" s="172"/>
    </row>
    <row r="68" spans="2:11" ht="15.75">
      <c r="B68" s="25"/>
      <c r="C68" s="25"/>
      <c r="D68" s="25"/>
      <c r="E68" s="25"/>
      <c r="F68" s="25"/>
      <c r="G68" s="25"/>
      <c r="H68" s="25"/>
      <c r="I68" s="23"/>
      <c r="J68" s="23"/>
      <c r="K68" s="23"/>
    </row>
    <row r="69" spans="2:11" ht="18">
      <c r="B69" s="6"/>
      <c r="C69" s="25"/>
      <c r="D69" s="25"/>
      <c r="E69" s="25"/>
      <c r="F69" s="25"/>
      <c r="G69" s="25"/>
      <c r="H69" s="25"/>
      <c r="I69" s="45"/>
      <c r="J69" s="45"/>
      <c r="K69" s="23"/>
    </row>
    <row r="70" spans="2:15" ht="17.25" customHeight="1">
      <c r="B70" s="481" t="s">
        <v>348</v>
      </c>
      <c r="C70" s="481"/>
      <c r="D70" s="481"/>
      <c r="E70" s="481"/>
      <c r="F70" s="481"/>
      <c r="G70" s="481"/>
      <c r="H70" s="481"/>
      <c r="I70" s="46"/>
      <c r="J70" s="44" t="s">
        <v>62</v>
      </c>
      <c r="K70" s="274"/>
      <c r="M70" s="41"/>
      <c r="N70" s="41"/>
      <c r="O70" s="41"/>
    </row>
    <row r="71" spans="2:11" ht="18" customHeight="1">
      <c r="B71" s="39"/>
      <c r="C71" s="28"/>
      <c r="D71" s="28"/>
      <c r="E71" s="28"/>
      <c r="F71" s="28"/>
      <c r="G71" s="28"/>
      <c r="H71" s="23"/>
      <c r="I71" s="38" t="s">
        <v>49</v>
      </c>
      <c r="J71" s="38" t="s">
        <v>48</v>
      </c>
      <c r="K71" s="38"/>
    </row>
    <row r="72" ht="18.75">
      <c r="B72" s="4"/>
    </row>
    <row r="73" ht="18.75">
      <c r="B73" s="4"/>
    </row>
    <row r="74" ht="18.75">
      <c r="B74" s="4"/>
    </row>
    <row r="75" ht="18.75">
      <c r="B75" s="4"/>
    </row>
    <row r="76" ht="18.75">
      <c r="B76" s="4"/>
    </row>
    <row r="77" ht="18.75">
      <c r="B77" s="4"/>
    </row>
  </sheetData>
  <mergeCells count="66">
    <mergeCell ref="D5:J5"/>
    <mergeCell ref="B38:D38"/>
    <mergeCell ref="B70:H70"/>
    <mergeCell ref="P18:Q18"/>
    <mergeCell ref="B29:D29"/>
    <mergeCell ref="B30:D30"/>
    <mergeCell ref="B31:D31"/>
    <mergeCell ref="P19:Q19"/>
    <mergeCell ref="P20:Q20"/>
    <mergeCell ref="P21:Q21"/>
    <mergeCell ref="F25:F26"/>
    <mergeCell ref="D3:M3"/>
    <mergeCell ref="A25:A26"/>
    <mergeCell ref="D8:L8"/>
    <mergeCell ref="G15:I15"/>
    <mergeCell ref="E15:E16"/>
    <mergeCell ref="F15:F16"/>
    <mergeCell ref="J15:L15"/>
    <mergeCell ref="A15:A16"/>
    <mergeCell ref="B21:D21"/>
    <mergeCell ref="B35:D35"/>
    <mergeCell ref="B36:D36"/>
    <mergeCell ref="B37:D37"/>
    <mergeCell ref="B19:D19"/>
    <mergeCell ref="B20:D20"/>
    <mergeCell ref="B11:C11"/>
    <mergeCell ref="B32:D32"/>
    <mergeCell ref="B33:D33"/>
    <mergeCell ref="B34:D34"/>
    <mergeCell ref="B18:D18"/>
    <mergeCell ref="B12:C12"/>
    <mergeCell ref="B15:D16"/>
    <mergeCell ref="B17:D17"/>
    <mergeCell ref="B39:D39"/>
    <mergeCell ref="B40:D40"/>
    <mergeCell ref="B41:D41"/>
    <mergeCell ref="B42:D42"/>
    <mergeCell ref="B47:D47"/>
    <mergeCell ref="G25:I25"/>
    <mergeCell ref="J25:L25"/>
    <mergeCell ref="M25:O25"/>
    <mergeCell ref="B25:D26"/>
    <mergeCell ref="B27:D27"/>
    <mergeCell ref="B43:D43"/>
    <mergeCell ref="B44:D44"/>
    <mergeCell ref="B45:D45"/>
    <mergeCell ref="B46:D46"/>
    <mergeCell ref="B50:D50"/>
    <mergeCell ref="B51:D51"/>
    <mergeCell ref="B52:D52"/>
    <mergeCell ref="B53:D53"/>
    <mergeCell ref="B61:D61"/>
    <mergeCell ref="B54:D54"/>
    <mergeCell ref="B55:D55"/>
    <mergeCell ref="B56:D56"/>
    <mergeCell ref="B57:D57"/>
    <mergeCell ref="B62:D62"/>
    <mergeCell ref="B63:D63"/>
    <mergeCell ref="B64:D64"/>
    <mergeCell ref="E25:E26"/>
    <mergeCell ref="B48:D48"/>
    <mergeCell ref="B28:D28"/>
    <mergeCell ref="B49:D49"/>
    <mergeCell ref="B58:D58"/>
    <mergeCell ref="B59:D59"/>
    <mergeCell ref="B60:D60"/>
  </mergeCells>
  <printOptions/>
  <pageMargins left="0.3937007874015748" right="0" top="0.3937007874015748" bottom="0.3937007874015748" header="0.11811023622047245" footer="0.11811023622047245"/>
  <pageSetup horizontalDpi="600" verticalDpi="600" orientation="landscape" paperSize="9" scale="67" r:id="rId1"/>
  <rowBreaks count="2" manualBreakCount="2">
    <brk id="47" max="14" man="1"/>
    <brk id="8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Q183"/>
  <sheetViews>
    <sheetView zoomScaleSheetLayoutView="100" workbookViewId="0" topLeftCell="A1">
      <selection activeCell="D27" sqref="D27"/>
    </sheetView>
  </sheetViews>
  <sheetFormatPr defaultColWidth="9.00390625" defaultRowHeight="12.75"/>
  <cols>
    <col min="1" max="1" width="4.75390625" style="0" customWidth="1"/>
    <col min="2" max="2" width="19.00390625" style="0" customWidth="1"/>
    <col min="3" max="3" width="19.75390625" style="0" customWidth="1"/>
    <col min="4" max="4" width="29.75390625" style="0" customWidth="1"/>
    <col min="5" max="5" width="18.625" style="0" customWidth="1"/>
    <col min="6" max="6" width="16.75390625" style="0" customWidth="1"/>
    <col min="7" max="7" width="17.00390625" style="0" customWidth="1"/>
    <col min="8" max="8" width="16.375" style="0" customWidth="1"/>
    <col min="9" max="9" width="16.00390625" style="0" customWidth="1"/>
    <col min="10" max="10" width="15.125" style="0" customWidth="1"/>
    <col min="11" max="11" width="13.375" style="0" customWidth="1"/>
    <col min="12" max="12" width="13.25390625" style="0" customWidth="1"/>
    <col min="13" max="13" width="14.125" style="0" customWidth="1"/>
    <col min="14" max="14" width="43.25390625" style="0" customWidth="1"/>
    <col min="15" max="15" width="11.00390625" style="0" customWidth="1"/>
    <col min="16" max="16" width="9.375" style="0" customWidth="1"/>
    <col min="17" max="17" width="11.625" style="0" bestFit="1" customWidth="1"/>
  </cols>
  <sheetData>
    <row r="1" ht="12.75">
      <c r="M1" s="55" t="s">
        <v>63</v>
      </c>
    </row>
    <row r="2" ht="12.75">
      <c r="M2" s="55" t="s">
        <v>64</v>
      </c>
    </row>
    <row r="3" ht="12.75">
      <c r="M3" s="55" t="s">
        <v>65</v>
      </c>
    </row>
    <row r="4" spans="2:12" ht="15.75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20.25">
      <c r="B5" s="24"/>
      <c r="C5" s="24"/>
      <c r="D5" s="42"/>
      <c r="E5" s="42"/>
      <c r="F5" s="42"/>
      <c r="G5" s="54" t="s">
        <v>0</v>
      </c>
      <c r="H5" s="42"/>
      <c r="I5" s="42"/>
      <c r="J5" s="24"/>
      <c r="K5" s="24"/>
      <c r="L5" s="24"/>
    </row>
    <row r="6" spans="2:12" ht="18.75">
      <c r="B6" s="30"/>
      <c r="C6" s="30"/>
      <c r="D6" s="422" t="s">
        <v>323</v>
      </c>
      <c r="E6" s="422"/>
      <c r="F6" s="422"/>
      <c r="G6" s="422"/>
      <c r="H6" s="422"/>
      <c r="I6" s="422"/>
      <c r="J6" s="422"/>
      <c r="K6" s="24"/>
      <c r="L6" s="24"/>
    </row>
    <row r="7" spans="2:12" ht="15.75"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.75">
      <c r="A8" s="67" t="s">
        <v>67</v>
      </c>
      <c r="B8" s="99" t="s">
        <v>229</v>
      </c>
      <c r="C8" s="100"/>
      <c r="D8" s="418" t="s">
        <v>66</v>
      </c>
      <c r="E8" s="418"/>
      <c r="F8" s="418"/>
      <c r="G8" s="418"/>
      <c r="H8" s="418"/>
      <c r="I8" s="418"/>
      <c r="J8" s="418"/>
      <c r="K8" s="32"/>
      <c r="L8" s="32"/>
    </row>
    <row r="9" spans="1:12" ht="18.75">
      <c r="A9" s="1"/>
      <c r="B9" s="101" t="s">
        <v>40</v>
      </c>
      <c r="C9" s="102"/>
      <c r="D9" s="103" t="s">
        <v>41</v>
      </c>
      <c r="E9" s="103"/>
      <c r="F9" s="103"/>
      <c r="G9" s="103"/>
      <c r="H9" s="103"/>
      <c r="I9" s="103"/>
      <c r="J9" s="103"/>
      <c r="K9" s="31"/>
      <c r="L9" s="31"/>
    </row>
    <row r="10" spans="1:12" ht="18.75">
      <c r="A10" s="1"/>
      <c r="B10" s="4"/>
      <c r="C10" s="2"/>
      <c r="D10" s="2"/>
      <c r="E10" s="2"/>
      <c r="F10" s="2"/>
      <c r="G10" s="2"/>
      <c r="H10" s="2"/>
      <c r="I10" s="2"/>
      <c r="J10" s="2"/>
      <c r="K10" s="24"/>
      <c r="L10" s="24"/>
    </row>
    <row r="11" spans="1:12" ht="15.75" customHeight="1">
      <c r="A11" s="67" t="s">
        <v>68</v>
      </c>
      <c r="B11" s="104" t="s">
        <v>230</v>
      </c>
      <c r="C11" s="100"/>
      <c r="D11" s="419" t="s">
        <v>66</v>
      </c>
      <c r="E11" s="419"/>
      <c r="F11" s="419"/>
      <c r="G11" s="419"/>
      <c r="H11" s="419"/>
      <c r="I11" s="419"/>
      <c r="J11" s="419"/>
      <c r="K11" s="33"/>
      <c r="L11" s="33"/>
    </row>
    <row r="12" spans="1:12" ht="18.75">
      <c r="A12" s="1"/>
      <c r="B12" s="105" t="s">
        <v>40</v>
      </c>
      <c r="C12" s="102"/>
      <c r="D12" s="103" t="s">
        <v>42</v>
      </c>
      <c r="E12" s="103"/>
      <c r="F12" s="103"/>
      <c r="G12" s="103"/>
      <c r="H12" s="103"/>
      <c r="I12" s="103"/>
      <c r="J12" s="103"/>
      <c r="K12" s="31"/>
      <c r="L12" s="31"/>
    </row>
    <row r="13" spans="1:12" ht="18.75">
      <c r="A13" s="1"/>
      <c r="B13" s="4"/>
      <c r="C13" s="2"/>
      <c r="D13" s="2"/>
      <c r="E13" s="2"/>
      <c r="F13" s="2"/>
      <c r="G13" s="2"/>
      <c r="H13" s="2"/>
      <c r="I13" s="2"/>
      <c r="J13" s="2"/>
      <c r="K13" s="24"/>
      <c r="L13" s="24"/>
    </row>
    <row r="14" spans="1:13" ht="36.75" customHeight="1">
      <c r="A14" s="67" t="s">
        <v>69</v>
      </c>
      <c r="B14" s="141" t="s">
        <v>243</v>
      </c>
      <c r="C14" s="100"/>
      <c r="D14" s="141" t="s">
        <v>169</v>
      </c>
      <c r="E14" s="421" t="s">
        <v>170</v>
      </c>
      <c r="F14" s="421"/>
      <c r="G14" s="421"/>
      <c r="H14" s="421"/>
      <c r="I14" s="421"/>
      <c r="J14" s="421"/>
      <c r="K14" s="421"/>
      <c r="L14" s="142"/>
      <c r="M14" s="142"/>
    </row>
    <row r="15" spans="2:12" ht="21.75">
      <c r="B15" s="105" t="s">
        <v>40</v>
      </c>
      <c r="C15" s="102"/>
      <c r="D15" s="10" t="s">
        <v>89</v>
      </c>
      <c r="E15" s="106"/>
      <c r="F15" s="103" t="s">
        <v>44</v>
      </c>
      <c r="G15" s="103"/>
      <c r="H15" s="103"/>
      <c r="I15" s="103"/>
      <c r="J15" s="103"/>
      <c r="K15" s="31"/>
      <c r="L15" s="31"/>
    </row>
    <row r="16" spans="2:10" ht="18.75">
      <c r="B16" s="2"/>
      <c r="C16" s="2"/>
      <c r="D16" s="2"/>
      <c r="E16" s="2"/>
      <c r="F16" s="2"/>
      <c r="G16" s="2"/>
      <c r="H16" s="2"/>
      <c r="I16" s="2"/>
      <c r="J16" s="2"/>
    </row>
    <row r="17" spans="1:6" ht="15.75">
      <c r="A17" s="30" t="s">
        <v>76</v>
      </c>
      <c r="B17" s="6" t="s">
        <v>75</v>
      </c>
      <c r="C17" s="18"/>
      <c r="D17" s="18"/>
      <c r="E17" s="18"/>
      <c r="F17" s="18"/>
    </row>
    <row r="18" spans="3:10" ht="12.75">
      <c r="C18" s="40" t="s">
        <v>54</v>
      </c>
      <c r="J18" s="1" t="s">
        <v>1</v>
      </c>
    </row>
    <row r="19" spans="2:10" ht="27" customHeight="1">
      <c r="B19" s="361" t="s">
        <v>2</v>
      </c>
      <c r="C19" s="361"/>
      <c r="D19" s="361"/>
      <c r="E19" s="482" t="s">
        <v>3</v>
      </c>
      <c r="F19" s="482"/>
      <c r="G19" s="482"/>
      <c r="H19" s="361" t="s">
        <v>4</v>
      </c>
      <c r="I19" s="361"/>
      <c r="J19" s="361"/>
    </row>
    <row r="20" spans="2:10" ht="28.5" customHeight="1">
      <c r="B20" s="21" t="s">
        <v>5</v>
      </c>
      <c r="C20" s="21" t="s">
        <v>6</v>
      </c>
      <c r="D20" s="21" t="s">
        <v>7</v>
      </c>
      <c r="E20" s="21" t="s">
        <v>5</v>
      </c>
      <c r="F20" s="21" t="s">
        <v>6</v>
      </c>
      <c r="G20" s="21" t="s">
        <v>7</v>
      </c>
      <c r="H20" s="21" t="s">
        <v>5</v>
      </c>
      <c r="I20" s="21" t="s">
        <v>6</v>
      </c>
      <c r="J20" s="21" t="s">
        <v>7</v>
      </c>
    </row>
    <row r="21" spans="2:10" ht="15"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</row>
    <row r="22" spans="2:10" ht="22.5" customHeight="1">
      <c r="B22" s="118">
        <v>175976.451</v>
      </c>
      <c r="C22" s="118">
        <f>24538.6+330+39</f>
        <v>24907.6</v>
      </c>
      <c r="D22" s="118">
        <f>B22+C22</f>
        <v>200884.051</v>
      </c>
      <c r="E22" s="118">
        <v>151846.459</v>
      </c>
      <c r="F22" s="118">
        <f>31769.693+369</f>
        <v>32138.693</v>
      </c>
      <c r="G22" s="119">
        <f>E22+F22</f>
        <v>183985.152</v>
      </c>
      <c r="H22" s="118">
        <f>B22-E22</f>
        <v>24129.992</v>
      </c>
      <c r="I22" s="118">
        <f>C22-F22</f>
        <v>-7231.093000000001</v>
      </c>
      <c r="J22" s="118">
        <f>H22+I22</f>
        <v>16898.898999999998</v>
      </c>
    </row>
    <row r="23" spans="2:10" ht="15" hidden="1">
      <c r="B23" s="37"/>
      <c r="C23" s="37"/>
      <c r="D23" s="37"/>
      <c r="E23" s="37"/>
      <c r="F23" s="37"/>
      <c r="G23" s="107"/>
      <c r="H23" s="37"/>
      <c r="I23" s="37"/>
      <c r="J23" s="37"/>
    </row>
    <row r="24" spans="2:10" ht="15.75" customHeight="1">
      <c r="B24" s="36"/>
      <c r="C24" s="40" t="s">
        <v>53</v>
      </c>
      <c r="D24" s="36"/>
      <c r="E24" s="36"/>
      <c r="F24" s="40" t="s">
        <v>51</v>
      </c>
      <c r="G24" s="40" t="s">
        <v>52</v>
      </c>
      <c r="H24" s="36"/>
      <c r="I24" s="36"/>
      <c r="J24" s="36"/>
    </row>
    <row r="25" spans="2:10" ht="12.75" hidden="1">
      <c r="B25" s="36"/>
      <c r="C25" s="36"/>
      <c r="D25" s="36"/>
      <c r="E25" s="36"/>
      <c r="F25" s="36"/>
      <c r="G25" s="36"/>
      <c r="H25" s="36"/>
      <c r="I25" s="36"/>
      <c r="J25" s="36"/>
    </row>
    <row r="26" spans="2:10" ht="12.75" hidden="1"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3.25" customHeight="1">
      <c r="A27" s="69" t="s">
        <v>77</v>
      </c>
      <c r="B27" s="108" t="s">
        <v>78</v>
      </c>
      <c r="C27" s="108"/>
      <c r="D27" s="108"/>
      <c r="E27" s="108"/>
      <c r="F27" s="108"/>
      <c r="G27" s="108"/>
      <c r="H27" s="36"/>
      <c r="I27" s="36"/>
      <c r="J27" s="36"/>
    </row>
    <row r="28" spans="2:13" ht="15">
      <c r="B28" s="36"/>
      <c r="C28" s="36"/>
      <c r="D28" s="36"/>
      <c r="E28" s="36"/>
      <c r="F28" s="36"/>
      <c r="G28" s="36"/>
      <c r="H28" s="36"/>
      <c r="I28" s="36"/>
      <c r="J28" s="36"/>
      <c r="M28" s="5" t="s">
        <v>1</v>
      </c>
    </row>
    <row r="29" spans="1:14" ht="39.75" customHeight="1">
      <c r="A29" s="408" t="s">
        <v>8</v>
      </c>
      <c r="B29" s="438" t="s">
        <v>9</v>
      </c>
      <c r="C29" s="438" t="s">
        <v>70</v>
      </c>
      <c r="D29" s="438" t="s">
        <v>47</v>
      </c>
      <c r="E29" s="423" t="s">
        <v>10</v>
      </c>
      <c r="F29" s="436"/>
      <c r="G29" s="437"/>
      <c r="H29" s="423" t="s">
        <v>11</v>
      </c>
      <c r="I29" s="424"/>
      <c r="J29" s="425"/>
      <c r="K29" s="391" t="s">
        <v>4</v>
      </c>
      <c r="L29" s="392"/>
      <c r="M29" s="393"/>
      <c r="N29" s="450" t="s">
        <v>238</v>
      </c>
    </row>
    <row r="30" spans="1:14" ht="32.25" customHeight="1">
      <c r="A30" s="409"/>
      <c r="B30" s="439"/>
      <c r="C30" s="439"/>
      <c r="D30" s="439"/>
      <c r="E30" s="109" t="s">
        <v>5</v>
      </c>
      <c r="F30" s="109" t="s">
        <v>6</v>
      </c>
      <c r="G30" s="109" t="s">
        <v>7</v>
      </c>
      <c r="H30" s="109" t="s">
        <v>5</v>
      </c>
      <c r="I30" s="109" t="s">
        <v>6</v>
      </c>
      <c r="J30" s="109" t="s">
        <v>7</v>
      </c>
      <c r="K30" s="12" t="s">
        <v>5</v>
      </c>
      <c r="L30" s="12" t="s">
        <v>6</v>
      </c>
      <c r="M30" s="12" t="s">
        <v>7</v>
      </c>
      <c r="N30" s="451"/>
    </row>
    <row r="31" spans="1:14" ht="15">
      <c r="A31" s="11">
        <v>1</v>
      </c>
      <c r="B31" s="110">
        <v>2</v>
      </c>
      <c r="C31" s="110">
        <v>3</v>
      </c>
      <c r="D31" s="111">
        <v>4</v>
      </c>
      <c r="E31" s="111">
        <v>5</v>
      </c>
      <c r="F31" s="111">
        <v>6</v>
      </c>
      <c r="G31" s="111">
        <v>7</v>
      </c>
      <c r="H31" s="111">
        <v>8</v>
      </c>
      <c r="I31" s="111">
        <v>9</v>
      </c>
      <c r="J31" s="111">
        <v>10</v>
      </c>
      <c r="K31" s="11">
        <v>11</v>
      </c>
      <c r="L31" s="11">
        <v>12</v>
      </c>
      <c r="M31" s="11">
        <v>13</v>
      </c>
      <c r="N31" s="187">
        <v>14</v>
      </c>
    </row>
    <row r="32" spans="1:14" ht="16.5" customHeight="1">
      <c r="A32" s="9"/>
      <c r="B32" s="110"/>
      <c r="C32" s="110"/>
      <c r="D32" s="112" t="s">
        <v>103</v>
      </c>
      <c r="E32" s="110"/>
      <c r="F32" s="110"/>
      <c r="G32" s="110"/>
      <c r="H32" s="110"/>
      <c r="I32" s="110"/>
      <c r="J32" s="110"/>
      <c r="K32" s="9"/>
      <c r="L32" s="9"/>
      <c r="M32" s="9"/>
      <c r="N32" s="7"/>
    </row>
    <row r="33" spans="1:14" ht="15">
      <c r="A33" s="9"/>
      <c r="B33" s="110"/>
      <c r="C33" s="110"/>
      <c r="D33" s="112" t="s">
        <v>20</v>
      </c>
      <c r="E33" s="110"/>
      <c r="F33" s="110"/>
      <c r="G33" s="110"/>
      <c r="H33" s="110"/>
      <c r="I33" s="110"/>
      <c r="J33" s="110"/>
      <c r="K33" s="9"/>
      <c r="L33" s="9"/>
      <c r="M33" s="9"/>
      <c r="N33" s="7"/>
    </row>
    <row r="34" spans="1:14" ht="75.75" customHeight="1">
      <c r="A34" s="9">
        <v>1</v>
      </c>
      <c r="B34" s="75" t="s">
        <v>243</v>
      </c>
      <c r="C34" s="75" t="s">
        <v>169</v>
      </c>
      <c r="D34" s="98" t="s">
        <v>127</v>
      </c>
      <c r="E34" s="48">
        <f>E39-E37-E35</f>
        <v>175976.451</v>
      </c>
      <c r="F34" s="48">
        <f>C22-F37</f>
        <v>24538.6</v>
      </c>
      <c r="G34" s="49">
        <f>E34+F34</f>
        <v>200515.051</v>
      </c>
      <c r="H34" s="49">
        <f>E22-H35</f>
        <v>151846.459</v>
      </c>
      <c r="I34" s="48">
        <f>I39-I37</f>
        <v>31769.693</v>
      </c>
      <c r="J34" s="49">
        <f>H34+I34</f>
        <v>183616.152</v>
      </c>
      <c r="K34" s="50">
        <f>E34-H34</f>
        <v>24129.992</v>
      </c>
      <c r="L34" s="50">
        <f>F34-I34</f>
        <v>-7231.093000000001</v>
      </c>
      <c r="M34" s="50">
        <f>K34+L34</f>
        <v>16898.898999999998</v>
      </c>
      <c r="N34" s="188" t="s">
        <v>267</v>
      </c>
    </row>
    <row r="35" spans="1:14" ht="63.75" customHeight="1" hidden="1">
      <c r="A35" s="9">
        <v>2</v>
      </c>
      <c r="B35" s="34" t="s">
        <v>43</v>
      </c>
      <c r="C35" s="75">
        <v>1011040</v>
      </c>
      <c r="D35" s="98" t="s">
        <v>60</v>
      </c>
      <c r="E35" s="20"/>
      <c r="F35" s="48">
        <v>0</v>
      </c>
      <c r="G35" s="49">
        <f>E35+F35</f>
        <v>0</v>
      </c>
      <c r="H35" s="20"/>
      <c r="I35" s="20">
        <v>0</v>
      </c>
      <c r="J35" s="20">
        <f>H35+I35</f>
        <v>0</v>
      </c>
      <c r="K35" s="49">
        <f>E35-H35</f>
        <v>0</v>
      </c>
      <c r="L35" s="49">
        <f>F35-I35</f>
        <v>0</v>
      </c>
      <c r="M35" s="49">
        <f>K35+L35</f>
        <v>0</v>
      </c>
      <c r="N35" s="7"/>
    </row>
    <row r="36" spans="1:14" ht="16.5" customHeight="1">
      <c r="A36" s="9"/>
      <c r="B36" s="34"/>
      <c r="C36" s="75"/>
      <c r="D36" s="113" t="s">
        <v>27</v>
      </c>
      <c r="E36" s="20"/>
      <c r="F36" s="48"/>
      <c r="G36" s="49"/>
      <c r="H36" s="20"/>
      <c r="I36" s="20"/>
      <c r="J36" s="20"/>
      <c r="K36" s="49"/>
      <c r="L36" s="49"/>
      <c r="M36" s="49"/>
      <c r="N36" s="7"/>
    </row>
    <row r="37" spans="1:15" ht="56.25" customHeight="1">
      <c r="A37" s="9">
        <v>3</v>
      </c>
      <c r="B37" s="75" t="s">
        <v>243</v>
      </c>
      <c r="C37" s="75" t="s">
        <v>113</v>
      </c>
      <c r="D37" s="98" t="s">
        <v>219</v>
      </c>
      <c r="E37" s="49">
        <v>0</v>
      </c>
      <c r="F37" s="48">
        <v>369</v>
      </c>
      <c r="G37" s="49">
        <f>E37+F37</f>
        <v>369</v>
      </c>
      <c r="H37" s="49"/>
      <c r="I37" s="49">
        <v>369</v>
      </c>
      <c r="J37" s="49">
        <f>H37+I37</f>
        <v>369</v>
      </c>
      <c r="K37" s="50">
        <f>E37-H37</f>
        <v>0</v>
      </c>
      <c r="L37" s="50">
        <f>F37-I37</f>
        <v>0</v>
      </c>
      <c r="M37" s="50">
        <f>K37+L37</f>
        <v>0</v>
      </c>
      <c r="N37" s="7"/>
      <c r="O37" s="47" t="s">
        <v>55</v>
      </c>
    </row>
    <row r="38" spans="1:15" ht="153" customHeight="1" hidden="1">
      <c r="A38" s="9"/>
      <c r="B38" s="75" t="s">
        <v>112</v>
      </c>
      <c r="C38" s="75" t="s">
        <v>113</v>
      </c>
      <c r="D38" s="120"/>
      <c r="E38" s="49">
        <v>0</v>
      </c>
      <c r="F38" s="48"/>
      <c r="G38" s="49">
        <f>E38+F38</f>
        <v>0</v>
      </c>
      <c r="H38" s="49"/>
      <c r="I38" s="49"/>
      <c r="J38" s="49">
        <f>H38+I38</f>
        <v>0</v>
      </c>
      <c r="K38" s="50"/>
      <c r="L38" s="50">
        <f>F38-I38</f>
        <v>0</v>
      </c>
      <c r="M38" s="50">
        <f>K38+L38</f>
        <v>0</v>
      </c>
      <c r="N38" s="7"/>
      <c r="O38" s="47"/>
    </row>
    <row r="39" spans="1:14" ht="23.25" customHeight="1">
      <c r="A39" s="19"/>
      <c r="B39" s="75"/>
      <c r="C39" s="114"/>
      <c r="D39" s="97" t="s">
        <v>13</v>
      </c>
      <c r="E39" s="49">
        <f>B22</f>
        <v>175976.451</v>
      </c>
      <c r="F39" s="49">
        <f>C22</f>
        <v>24907.6</v>
      </c>
      <c r="G39" s="49">
        <f>G34+G35+G37+G38</f>
        <v>200884.051</v>
      </c>
      <c r="H39" s="49">
        <f>H34+H35+H37+H38</f>
        <v>151846.459</v>
      </c>
      <c r="I39" s="49">
        <f>F22</f>
        <v>32138.693</v>
      </c>
      <c r="J39" s="49">
        <f>J34+J35+J37+J38</f>
        <v>183985.152</v>
      </c>
      <c r="K39" s="50">
        <f>K34+K35+K37</f>
        <v>24129.992</v>
      </c>
      <c r="L39" s="50">
        <f>L34+L35+L37</f>
        <v>-7231.093000000001</v>
      </c>
      <c r="M39" s="50">
        <f>M34+M35+M37</f>
        <v>16898.898999999998</v>
      </c>
      <c r="N39" s="7"/>
    </row>
    <row r="40" spans="2:10" ht="12.75">
      <c r="B40" s="36"/>
      <c r="C40" s="36"/>
      <c r="D40" s="36"/>
      <c r="E40" s="36"/>
      <c r="F40" s="36"/>
      <c r="G40" s="36"/>
      <c r="H40" s="36"/>
      <c r="I40" s="36"/>
      <c r="J40" s="36"/>
    </row>
    <row r="41" spans="1:8" ht="21" customHeight="1">
      <c r="A41" s="6" t="s">
        <v>80</v>
      </c>
      <c r="B41" s="6" t="s">
        <v>79</v>
      </c>
      <c r="C41" s="25"/>
      <c r="D41" s="25"/>
      <c r="E41" s="25"/>
      <c r="F41" s="25"/>
      <c r="G41" s="25"/>
      <c r="H41" s="25"/>
    </row>
    <row r="42" ht="15.75">
      <c r="K42" s="68" t="s">
        <v>1</v>
      </c>
    </row>
    <row r="43" spans="2:12" ht="15" customHeight="1">
      <c r="B43" s="355" t="s">
        <v>71</v>
      </c>
      <c r="C43" s="355" t="s">
        <v>10</v>
      </c>
      <c r="D43" s="355"/>
      <c r="E43" s="355"/>
      <c r="F43" s="355" t="s">
        <v>11</v>
      </c>
      <c r="G43" s="355"/>
      <c r="H43" s="355"/>
      <c r="I43" s="355" t="s">
        <v>4</v>
      </c>
      <c r="J43" s="355"/>
      <c r="K43" s="355"/>
      <c r="L43" s="452" t="s">
        <v>239</v>
      </c>
    </row>
    <row r="44" spans="2:12" ht="10.5" customHeight="1"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453"/>
    </row>
    <row r="45" spans="2:12" ht="12.75" customHeight="1" hidden="1"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453"/>
    </row>
    <row r="46" spans="2:12" ht="15" customHeight="1">
      <c r="B46" s="355"/>
      <c r="C46" s="355" t="s">
        <v>5</v>
      </c>
      <c r="D46" s="355" t="s">
        <v>6</v>
      </c>
      <c r="E46" s="355" t="s">
        <v>7</v>
      </c>
      <c r="F46" s="355" t="s">
        <v>5</v>
      </c>
      <c r="G46" s="355" t="s">
        <v>6</v>
      </c>
      <c r="H46" s="355" t="s">
        <v>7</v>
      </c>
      <c r="I46" s="355" t="s">
        <v>5</v>
      </c>
      <c r="J46" s="355" t="s">
        <v>6</v>
      </c>
      <c r="K46" s="355" t="s">
        <v>7</v>
      </c>
      <c r="L46" s="453"/>
    </row>
    <row r="47" spans="2:12" ht="16.5" customHeight="1"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454"/>
    </row>
    <row r="48" spans="2:12" ht="15">
      <c r="B48" s="12">
        <v>1</v>
      </c>
      <c r="C48" s="12">
        <v>2</v>
      </c>
      <c r="D48" s="12">
        <v>3</v>
      </c>
      <c r="E48" s="12">
        <v>4</v>
      </c>
      <c r="F48" s="12">
        <v>5</v>
      </c>
      <c r="G48" s="12">
        <v>6</v>
      </c>
      <c r="H48" s="12">
        <v>7</v>
      </c>
      <c r="I48" s="12">
        <v>8</v>
      </c>
      <c r="J48" s="12">
        <v>9</v>
      </c>
      <c r="K48" s="12">
        <v>10</v>
      </c>
      <c r="L48" s="64">
        <v>11</v>
      </c>
    </row>
    <row r="49" spans="2:12" ht="30">
      <c r="B49" s="8" t="s">
        <v>72</v>
      </c>
      <c r="C49" s="11"/>
      <c r="D49" s="11"/>
      <c r="E49" s="11"/>
      <c r="F49" s="11"/>
      <c r="G49" s="11"/>
      <c r="H49" s="11"/>
      <c r="I49" s="11"/>
      <c r="J49" s="11"/>
      <c r="K49" s="11"/>
      <c r="L49" s="7"/>
    </row>
    <row r="50" spans="2:12" ht="15">
      <c r="B50" s="8" t="s">
        <v>14</v>
      </c>
      <c r="C50" s="9"/>
      <c r="D50" s="9"/>
      <c r="E50" s="9"/>
      <c r="F50" s="9"/>
      <c r="G50" s="9"/>
      <c r="H50" s="9"/>
      <c r="I50" s="9"/>
      <c r="J50" s="9"/>
      <c r="K50" s="9"/>
      <c r="L50" s="7"/>
    </row>
    <row r="51" spans="2:12" ht="15">
      <c r="B51" s="8" t="s">
        <v>15</v>
      </c>
      <c r="C51" s="9"/>
      <c r="D51" s="9"/>
      <c r="E51" s="9"/>
      <c r="F51" s="9"/>
      <c r="G51" s="9"/>
      <c r="H51" s="9"/>
      <c r="I51" s="9"/>
      <c r="J51" s="9"/>
      <c r="K51" s="9"/>
      <c r="L51" s="7"/>
    </row>
    <row r="52" spans="2:12" ht="15">
      <c r="B52" s="8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7"/>
    </row>
    <row r="53" spans="2:12" ht="15">
      <c r="B53" s="8" t="s">
        <v>13</v>
      </c>
      <c r="C53" s="9"/>
      <c r="D53" s="9"/>
      <c r="E53" s="9"/>
      <c r="F53" s="9"/>
      <c r="G53" s="9"/>
      <c r="H53" s="9"/>
      <c r="I53" s="9"/>
      <c r="J53" s="9"/>
      <c r="K53" s="9"/>
      <c r="L53" s="7"/>
    </row>
    <row r="54" ht="18.75">
      <c r="B54" s="2"/>
    </row>
    <row r="55" spans="1:7" ht="27" customHeight="1">
      <c r="A55" s="71" t="s">
        <v>82</v>
      </c>
      <c r="B55" s="71" t="s">
        <v>81</v>
      </c>
      <c r="C55" s="72"/>
      <c r="D55" s="72"/>
      <c r="E55" s="72"/>
      <c r="F55" s="72"/>
      <c r="G55" s="72"/>
    </row>
    <row r="57" spans="1:10" ht="60" customHeight="1">
      <c r="A57" s="408" t="s">
        <v>8</v>
      </c>
      <c r="B57" s="355" t="s">
        <v>9</v>
      </c>
      <c r="C57" s="355" t="s">
        <v>16</v>
      </c>
      <c r="D57" s="355"/>
      <c r="E57" s="355"/>
      <c r="F57" s="355" t="s">
        <v>17</v>
      </c>
      <c r="G57" s="355" t="s">
        <v>18</v>
      </c>
      <c r="H57" s="355" t="s">
        <v>10</v>
      </c>
      <c r="I57" s="355" t="s">
        <v>19</v>
      </c>
      <c r="J57" s="355" t="s">
        <v>4</v>
      </c>
    </row>
    <row r="58" spans="1:10" ht="15.75" customHeight="1">
      <c r="A58" s="409"/>
      <c r="B58" s="355"/>
      <c r="C58" s="355"/>
      <c r="D58" s="355"/>
      <c r="E58" s="355"/>
      <c r="F58" s="355"/>
      <c r="G58" s="355"/>
      <c r="H58" s="355"/>
      <c r="I58" s="355"/>
      <c r="J58" s="355"/>
    </row>
    <row r="59" spans="1:10" ht="15">
      <c r="A59" s="64">
        <v>1</v>
      </c>
      <c r="B59" s="11">
        <v>2</v>
      </c>
      <c r="C59" s="412">
        <v>3</v>
      </c>
      <c r="D59" s="412"/>
      <c r="E59" s="412"/>
      <c r="F59" s="11">
        <v>4</v>
      </c>
      <c r="G59" s="11">
        <v>5</v>
      </c>
      <c r="H59" s="11">
        <v>6</v>
      </c>
      <c r="I59" s="11">
        <v>7</v>
      </c>
      <c r="J59" s="11">
        <v>8</v>
      </c>
    </row>
    <row r="60" spans="1:10" ht="14.25" customHeight="1">
      <c r="A60" s="7"/>
      <c r="B60" s="57"/>
      <c r="C60" s="413" t="s">
        <v>103</v>
      </c>
      <c r="D60" s="413"/>
      <c r="E60" s="413"/>
      <c r="F60" s="57"/>
      <c r="G60" s="57"/>
      <c r="H60" s="57"/>
      <c r="I60" s="57"/>
      <c r="J60" s="57"/>
    </row>
    <row r="61" spans="1:10" ht="20.25" customHeight="1">
      <c r="A61" s="7"/>
      <c r="B61" s="115" t="s">
        <v>20</v>
      </c>
      <c r="C61" s="414" t="s">
        <v>90</v>
      </c>
      <c r="D61" s="415"/>
      <c r="E61" s="415"/>
      <c r="F61" s="415"/>
      <c r="G61" s="415"/>
      <c r="H61" s="415"/>
      <c r="I61" s="415"/>
      <c r="J61" s="416"/>
    </row>
    <row r="62" spans="1:10" ht="15.75">
      <c r="A62" s="64">
        <v>1</v>
      </c>
      <c r="B62" s="75" t="s">
        <v>243</v>
      </c>
      <c r="C62" s="410" t="s">
        <v>104</v>
      </c>
      <c r="D62" s="411"/>
      <c r="E62" s="86"/>
      <c r="F62" s="8"/>
      <c r="G62" s="8"/>
      <c r="H62" s="35"/>
      <c r="I62" s="27"/>
      <c r="J62" s="35"/>
    </row>
    <row r="63" spans="1:10" ht="26.25" customHeight="1">
      <c r="A63" s="64"/>
      <c r="B63" s="11"/>
      <c r="C63" s="353" t="s">
        <v>115</v>
      </c>
      <c r="D63" s="345"/>
      <c r="E63" s="346"/>
      <c r="F63" s="80" t="s">
        <v>22</v>
      </c>
      <c r="G63" s="143" t="s">
        <v>23</v>
      </c>
      <c r="H63" s="27">
        <v>17</v>
      </c>
      <c r="I63" s="160">
        <v>16</v>
      </c>
      <c r="J63" s="132">
        <f aca="true" t="shared" si="0" ref="J63:J69">H63-I63</f>
        <v>1</v>
      </c>
    </row>
    <row r="64" spans="1:10" ht="22.5" customHeight="1">
      <c r="A64" s="64"/>
      <c r="B64" s="11"/>
      <c r="C64" s="405" t="s">
        <v>171</v>
      </c>
      <c r="D64" s="406"/>
      <c r="E64" s="407"/>
      <c r="F64" s="80" t="s">
        <v>22</v>
      </c>
      <c r="G64" s="143" t="s">
        <v>23</v>
      </c>
      <c r="H64" s="132">
        <v>1688.88</v>
      </c>
      <c r="I64" s="163">
        <v>1638.19</v>
      </c>
      <c r="J64" s="132">
        <f t="shared" si="0"/>
        <v>50.690000000000055</v>
      </c>
    </row>
    <row r="65" spans="1:10" ht="24" customHeight="1">
      <c r="A65" s="64"/>
      <c r="B65" s="11"/>
      <c r="C65" s="405" t="s">
        <v>105</v>
      </c>
      <c r="D65" s="406"/>
      <c r="E65" s="407"/>
      <c r="F65" s="80" t="s">
        <v>22</v>
      </c>
      <c r="G65" s="143" t="s">
        <v>23</v>
      </c>
      <c r="H65" s="132">
        <v>290.73</v>
      </c>
      <c r="I65" s="163">
        <v>285.44</v>
      </c>
      <c r="J65" s="132">
        <f t="shared" si="0"/>
        <v>5.2900000000000205</v>
      </c>
    </row>
    <row r="66" spans="1:10" ht="23.25" customHeight="1">
      <c r="A66" s="64"/>
      <c r="B66" s="11"/>
      <c r="C66" s="405" t="s">
        <v>106</v>
      </c>
      <c r="D66" s="406"/>
      <c r="E66" s="407"/>
      <c r="F66" s="80" t="s">
        <v>22</v>
      </c>
      <c r="G66" s="143" t="s">
        <v>23</v>
      </c>
      <c r="H66" s="132">
        <v>185.65</v>
      </c>
      <c r="I66" s="163">
        <v>177.3</v>
      </c>
      <c r="J66" s="132">
        <f t="shared" si="0"/>
        <v>8.349999999999994</v>
      </c>
    </row>
    <row r="67" spans="1:10" ht="22.5" customHeight="1">
      <c r="A67" s="64"/>
      <c r="B67" s="11"/>
      <c r="C67" s="405" t="s">
        <v>172</v>
      </c>
      <c r="D67" s="406"/>
      <c r="E67" s="407"/>
      <c r="F67" s="80" t="s">
        <v>22</v>
      </c>
      <c r="G67" s="143" t="s">
        <v>23</v>
      </c>
      <c r="H67" s="132">
        <v>367.75</v>
      </c>
      <c r="I67" s="163">
        <v>356.45</v>
      </c>
      <c r="J67" s="132">
        <f t="shared" si="0"/>
        <v>11.300000000000011</v>
      </c>
    </row>
    <row r="68" spans="1:10" ht="21.75" customHeight="1">
      <c r="A68" s="64"/>
      <c r="B68" s="11"/>
      <c r="C68" s="405" t="s">
        <v>124</v>
      </c>
      <c r="D68" s="406"/>
      <c r="E68" s="407"/>
      <c r="F68" s="80" t="s">
        <v>22</v>
      </c>
      <c r="G68" s="143" t="s">
        <v>23</v>
      </c>
      <c r="H68" s="132">
        <v>282</v>
      </c>
      <c r="I68" s="163">
        <v>270</v>
      </c>
      <c r="J68" s="132">
        <f t="shared" si="0"/>
        <v>12</v>
      </c>
    </row>
    <row r="69" spans="1:10" ht="23.25" customHeight="1">
      <c r="A69" s="64"/>
      <c r="B69" s="11"/>
      <c r="C69" s="405" t="s">
        <v>125</v>
      </c>
      <c r="D69" s="406"/>
      <c r="E69" s="407"/>
      <c r="F69" s="80" t="s">
        <v>22</v>
      </c>
      <c r="G69" s="143" t="s">
        <v>23</v>
      </c>
      <c r="H69" s="132">
        <v>562.75</v>
      </c>
      <c r="I69" s="163">
        <v>549</v>
      </c>
      <c r="J69" s="132">
        <f t="shared" si="0"/>
        <v>13.75</v>
      </c>
    </row>
    <row r="70" spans="1:10" ht="27" customHeight="1">
      <c r="A70" s="64"/>
      <c r="B70" s="11"/>
      <c r="C70" s="569" t="s">
        <v>173</v>
      </c>
      <c r="D70" s="570"/>
      <c r="E70" s="571"/>
      <c r="F70" s="80" t="s">
        <v>22</v>
      </c>
      <c r="G70" s="129" t="s">
        <v>128</v>
      </c>
      <c r="H70" s="161" t="s">
        <v>174</v>
      </c>
      <c r="I70" s="161" t="s">
        <v>199</v>
      </c>
      <c r="J70" s="132"/>
    </row>
    <row r="71" spans="1:10" ht="31.5" customHeight="1">
      <c r="A71" s="64"/>
      <c r="B71" s="394" t="s">
        <v>264</v>
      </c>
      <c r="C71" s="371"/>
      <c r="D71" s="371"/>
      <c r="E71" s="371"/>
      <c r="F71" s="371"/>
      <c r="G71" s="371"/>
      <c r="H71" s="371"/>
      <c r="I71" s="371"/>
      <c r="J71" s="369"/>
    </row>
    <row r="72" spans="1:10" ht="15.75" customHeight="1">
      <c r="A72" s="64">
        <v>2</v>
      </c>
      <c r="B72" s="75" t="s">
        <v>243</v>
      </c>
      <c r="C72" s="388" t="s">
        <v>107</v>
      </c>
      <c r="D72" s="389"/>
      <c r="E72" s="390"/>
      <c r="F72" s="8"/>
      <c r="G72" s="8"/>
      <c r="H72" s="8"/>
      <c r="I72" s="8"/>
      <c r="J72" s="8"/>
    </row>
    <row r="73" spans="1:10" ht="18" customHeight="1">
      <c r="A73" s="64"/>
      <c r="B73" s="130"/>
      <c r="C73" s="405" t="s">
        <v>175</v>
      </c>
      <c r="D73" s="406"/>
      <c r="E73" s="407"/>
      <c r="F73" s="80" t="s">
        <v>22</v>
      </c>
      <c r="G73" s="189" t="s">
        <v>244</v>
      </c>
      <c r="H73" s="154" t="s">
        <v>303</v>
      </c>
      <c r="I73" s="154" t="s">
        <v>304</v>
      </c>
      <c r="J73" s="8" t="s">
        <v>305</v>
      </c>
    </row>
    <row r="74" spans="1:10" ht="13.5" customHeight="1">
      <c r="A74" s="64"/>
      <c r="B74" s="130"/>
      <c r="C74" s="405" t="s">
        <v>176</v>
      </c>
      <c r="D74" s="406"/>
      <c r="E74" s="407"/>
      <c r="F74" s="80" t="s">
        <v>22</v>
      </c>
      <c r="G74" s="189" t="s">
        <v>244</v>
      </c>
      <c r="H74" s="27"/>
      <c r="I74" s="162"/>
      <c r="J74" s="8"/>
    </row>
    <row r="75" spans="1:10" ht="18.75" customHeight="1">
      <c r="A75" s="64"/>
      <c r="B75" s="130"/>
      <c r="C75" s="405" t="s">
        <v>177</v>
      </c>
      <c r="D75" s="406"/>
      <c r="E75" s="407"/>
      <c r="F75" s="80" t="s">
        <v>22</v>
      </c>
      <c r="G75" s="189" t="s">
        <v>244</v>
      </c>
      <c r="H75" s="154" t="s">
        <v>298</v>
      </c>
      <c r="I75" s="154" t="s">
        <v>263</v>
      </c>
      <c r="J75" s="8" t="s">
        <v>306</v>
      </c>
    </row>
    <row r="76" spans="1:10" ht="18.75" customHeight="1">
      <c r="A76" s="64"/>
      <c r="B76" s="130"/>
      <c r="C76" s="405" t="s">
        <v>178</v>
      </c>
      <c r="D76" s="406"/>
      <c r="E76" s="407"/>
      <c r="F76" s="80" t="s">
        <v>22</v>
      </c>
      <c r="G76" s="189" t="s">
        <v>244</v>
      </c>
      <c r="H76" s="154" t="s">
        <v>299</v>
      </c>
      <c r="I76" s="154" t="s">
        <v>188</v>
      </c>
      <c r="J76" s="190" t="s">
        <v>307</v>
      </c>
    </row>
    <row r="77" spans="1:10" ht="18.75" customHeight="1">
      <c r="A77" s="64"/>
      <c r="B77" s="130"/>
      <c r="C77" s="405" t="s">
        <v>179</v>
      </c>
      <c r="D77" s="406"/>
      <c r="E77" s="407"/>
      <c r="F77" s="80" t="s">
        <v>22</v>
      </c>
      <c r="G77" s="189" t="s">
        <v>244</v>
      </c>
      <c r="H77" s="154" t="s">
        <v>300</v>
      </c>
      <c r="I77" s="154" t="s">
        <v>189</v>
      </c>
      <c r="J77" s="190" t="s">
        <v>248</v>
      </c>
    </row>
    <row r="78" spans="1:10" ht="18.75" customHeight="1">
      <c r="A78" s="64"/>
      <c r="B78" s="130"/>
      <c r="C78" s="405" t="s">
        <v>180</v>
      </c>
      <c r="D78" s="406"/>
      <c r="E78" s="407"/>
      <c r="F78" s="80" t="s">
        <v>22</v>
      </c>
      <c r="G78" s="189" t="s">
        <v>244</v>
      </c>
      <c r="H78" s="154" t="s">
        <v>301</v>
      </c>
      <c r="I78" s="154" t="s">
        <v>190</v>
      </c>
      <c r="J78" s="190" t="s">
        <v>308</v>
      </c>
    </row>
    <row r="79" spans="1:10" ht="18.75" customHeight="1">
      <c r="A79" s="64"/>
      <c r="B79" s="130"/>
      <c r="C79" s="405" t="s">
        <v>181</v>
      </c>
      <c r="D79" s="406"/>
      <c r="E79" s="407"/>
      <c r="F79" s="80" t="s">
        <v>22</v>
      </c>
      <c r="G79" s="189" t="s">
        <v>244</v>
      </c>
      <c r="H79" s="154" t="s">
        <v>198</v>
      </c>
      <c r="I79" s="154" t="s">
        <v>198</v>
      </c>
      <c r="J79" s="190"/>
    </row>
    <row r="80" spans="1:10" ht="25.5" customHeight="1">
      <c r="A80" s="64"/>
      <c r="B80" s="130"/>
      <c r="C80" s="561" t="s">
        <v>182</v>
      </c>
      <c r="D80" s="562"/>
      <c r="E80" s="563"/>
      <c r="F80" s="80" t="s">
        <v>22</v>
      </c>
      <c r="G80" s="189" t="s">
        <v>244</v>
      </c>
      <c r="H80" s="27" t="s">
        <v>200</v>
      </c>
      <c r="I80" s="154" t="s">
        <v>191</v>
      </c>
      <c r="J80" s="205"/>
    </row>
    <row r="81" spans="1:10" ht="18.75" customHeight="1">
      <c r="A81" s="64"/>
      <c r="B81" s="130"/>
      <c r="C81" s="561" t="s">
        <v>183</v>
      </c>
      <c r="D81" s="562"/>
      <c r="E81" s="563"/>
      <c r="F81" s="80" t="s">
        <v>22</v>
      </c>
      <c r="G81" s="189" t="s">
        <v>244</v>
      </c>
      <c r="H81" s="27" t="s">
        <v>201</v>
      </c>
      <c r="I81" s="154" t="s">
        <v>192</v>
      </c>
      <c r="J81" s="205"/>
    </row>
    <row r="82" spans="1:10" ht="27.75" customHeight="1">
      <c r="A82" s="64"/>
      <c r="B82" s="130"/>
      <c r="C82" s="561" t="s">
        <v>184</v>
      </c>
      <c r="D82" s="562"/>
      <c r="E82" s="563"/>
      <c r="F82" s="80" t="s">
        <v>22</v>
      </c>
      <c r="G82" s="189" t="s">
        <v>244</v>
      </c>
      <c r="H82" s="27" t="s">
        <v>202</v>
      </c>
      <c r="I82" s="154" t="s">
        <v>193</v>
      </c>
      <c r="J82" s="205"/>
    </row>
    <row r="83" spans="1:10" ht="24.75" customHeight="1">
      <c r="A83" s="64"/>
      <c r="B83" s="130"/>
      <c r="C83" s="561" t="s">
        <v>185</v>
      </c>
      <c r="D83" s="562"/>
      <c r="E83" s="563"/>
      <c r="F83" s="80" t="s">
        <v>22</v>
      </c>
      <c r="G83" s="189" t="s">
        <v>244</v>
      </c>
      <c r="H83" s="27" t="s">
        <v>194</v>
      </c>
      <c r="I83" s="154" t="s">
        <v>194</v>
      </c>
      <c r="J83" s="204"/>
    </row>
    <row r="84" spans="1:10" ht="78.75" customHeight="1">
      <c r="A84" s="64"/>
      <c r="B84" s="206"/>
      <c r="C84" s="564" t="s">
        <v>296</v>
      </c>
      <c r="D84" s="565"/>
      <c r="E84" s="565"/>
      <c r="F84" s="565"/>
      <c r="G84" s="565"/>
      <c r="H84" s="565"/>
      <c r="I84" s="565"/>
      <c r="J84" s="566"/>
    </row>
    <row r="85" spans="1:10" ht="15.75" customHeight="1">
      <c r="A85" s="64"/>
      <c r="B85" s="130"/>
      <c r="C85" s="561" t="s">
        <v>186</v>
      </c>
      <c r="D85" s="562"/>
      <c r="E85" s="563"/>
      <c r="F85" s="80" t="s">
        <v>22</v>
      </c>
      <c r="G85" s="189" t="s">
        <v>244</v>
      </c>
      <c r="H85" s="193" t="s">
        <v>205</v>
      </c>
      <c r="I85" s="154" t="s">
        <v>246</v>
      </c>
      <c r="J85" s="192" t="s">
        <v>248</v>
      </c>
    </row>
    <row r="86" spans="1:10" ht="18.75" customHeight="1">
      <c r="A86" s="64"/>
      <c r="B86" s="130"/>
      <c r="C86" s="405" t="s">
        <v>177</v>
      </c>
      <c r="D86" s="406"/>
      <c r="E86" s="407"/>
      <c r="F86" s="80" t="s">
        <v>22</v>
      </c>
      <c r="G86" s="189" t="s">
        <v>244</v>
      </c>
      <c r="H86" s="27" t="s">
        <v>206</v>
      </c>
      <c r="I86" s="154" t="s">
        <v>247</v>
      </c>
      <c r="J86" s="190"/>
    </row>
    <row r="87" spans="1:10" ht="18.75" customHeight="1">
      <c r="A87" s="64"/>
      <c r="B87" s="75" t="s">
        <v>243</v>
      </c>
      <c r="C87" s="405" t="s">
        <v>178</v>
      </c>
      <c r="D87" s="406"/>
      <c r="E87" s="407"/>
      <c r="F87" s="80" t="s">
        <v>22</v>
      </c>
      <c r="G87" s="189" t="s">
        <v>244</v>
      </c>
      <c r="H87" s="154" t="s">
        <v>195</v>
      </c>
      <c r="I87" s="154" t="s">
        <v>195</v>
      </c>
      <c r="J87" s="190"/>
    </row>
    <row r="88" spans="1:10" ht="18.75" customHeight="1">
      <c r="A88" s="64"/>
      <c r="B88" s="130"/>
      <c r="C88" s="405" t="s">
        <v>179</v>
      </c>
      <c r="D88" s="406"/>
      <c r="E88" s="407"/>
      <c r="F88" s="80" t="s">
        <v>22</v>
      </c>
      <c r="G88" s="189" t="s">
        <v>244</v>
      </c>
      <c r="H88" s="154" t="s">
        <v>196</v>
      </c>
      <c r="I88" s="154" t="s">
        <v>196</v>
      </c>
      <c r="J88" s="190"/>
    </row>
    <row r="89" spans="1:10" ht="18.75" customHeight="1">
      <c r="A89" s="64"/>
      <c r="B89" s="130"/>
      <c r="C89" s="405" t="s">
        <v>180</v>
      </c>
      <c r="D89" s="406"/>
      <c r="E89" s="407"/>
      <c r="F89" s="80" t="s">
        <v>22</v>
      </c>
      <c r="G89" s="189" t="s">
        <v>244</v>
      </c>
      <c r="H89" s="154" t="s">
        <v>197</v>
      </c>
      <c r="I89" s="154" t="s">
        <v>197</v>
      </c>
      <c r="J89" s="190"/>
    </row>
    <row r="90" spans="1:10" ht="18.75" customHeight="1">
      <c r="A90" s="64"/>
      <c r="B90" s="130"/>
      <c r="C90" s="561" t="s">
        <v>187</v>
      </c>
      <c r="D90" s="562"/>
      <c r="E90" s="563"/>
      <c r="F90" s="80" t="s">
        <v>22</v>
      </c>
      <c r="G90" s="189" t="s">
        <v>244</v>
      </c>
      <c r="H90" s="193" t="s">
        <v>205</v>
      </c>
      <c r="I90" s="154" t="s">
        <v>245</v>
      </c>
      <c r="J90" s="190" t="s">
        <v>250</v>
      </c>
    </row>
    <row r="91" spans="1:10" ht="18.75" customHeight="1">
      <c r="A91" s="64"/>
      <c r="B91" s="130"/>
      <c r="C91" s="405" t="s">
        <v>177</v>
      </c>
      <c r="D91" s="406"/>
      <c r="E91" s="407"/>
      <c r="F91" s="80" t="s">
        <v>22</v>
      </c>
      <c r="G91" s="189" t="s">
        <v>244</v>
      </c>
      <c r="H91" s="27" t="s">
        <v>206</v>
      </c>
      <c r="I91" s="154" t="s">
        <v>249</v>
      </c>
      <c r="J91" s="190"/>
    </row>
    <row r="92" spans="1:10" ht="18.75" customHeight="1">
      <c r="A92" s="64"/>
      <c r="B92" s="130"/>
      <c r="C92" s="405" t="s">
        <v>178</v>
      </c>
      <c r="D92" s="406"/>
      <c r="E92" s="407"/>
      <c r="F92" s="80" t="s">
        <v>22</v>
      </c>
      <c r="G92" s="189" t="s">
        <v>244</v>
      </c>
      <c r="H92" s="154" t="s">
        <v>195</v>
      </c>
      <c r="I92" s="154" t="s">
        <v>251</v>
      </c>
      <c r="J92" s="190"/>
    </row>
    <row r="93" spans="1:10" ht="18.75" customHeight="1">
      <c r="A93" s="64"/>
      <c r="B93" s="130"/>
      <c r="C93" s="405" t="s">
        <v>179</v>
      </c>
      <c r="D93" s="406"/>
      <c r="E93" s="407"/>
      <c r="F93" s="80" t="s">
        <v>22</v>
      </c>
      <c r="G93" s="189" t="s">
        <v>244</v>
      </c>
      <c r="H93" s="154" t="s">
        <v>196</v>
      </c>
      <c r="I93" s="154" t="s">
        <v>252</v>
      </c>
      <c r="J93" s="190"/>
    </row>
    <row r="94" spans="1:10" ht="18.75" customHeight="1">
      <c r="A94" s="64"/>
      <c r="B94" s="130"/>
      <c r="C94" s="405" t="s">
        <v>180</v>
      </c>
      <c r="D94" s="406"/>
      <c r="E94" s="407"/>
      <c r="F94" s="80" t="s">
        <v>22</v>
      </c>
      <c r="G94" s="189" t="s">
        <v>244</v>
      </c>
      <c r="H94" s="154" t="s">
        <v>197</v>
      </c>
      <c r="I94" s="154" t="s">
        <v>253</v>
      </c>
      <c r="J94" s="190"/>
    </row>
    <row r="95" spans="1:10" ht="18.75" customHeight="1">
      <c r="A95" s="64"/>
      <c r="B95" s="130"/>
      <c r="C95" s="147"/>
      <c r="D95" s="148"/>
      <c r="E95" s="149"/>
      <c r="F95" s="80"/>
      <c r="G95" s="8"/>
      <c r="H95" s="140"/>
      <c r="I95" s="140"/>
      <c r="J95" s="190"/>
    </row>
    <row r="96" spans="1:10" ht="15.75" customHeight="1">
      <c r="A96" s="64">
        <v>3</v>
      </c>
      <c r="B96" s="75" t="s">
        <v>243</v>
      </c>
      <c r="C96" s="464" t="s">
        <v>108</v>
      </c>
      <c r="D96" s="465"/>
      <c r="E96" s="466"/>
      <c r="F96" s="8"/>
      <c r="G96" s="8"/>
      <c r="H96" s="35"/>
      <c r="I96" s="35"/>
      <c r="J96" s="191"/>
    </row>
    <row r="97" spans="1:10" ht="19.5" customHeight="1">
      <c r="A97" s="64"/>
      <c r="B97" s="11"/>
      <c r="C97" s="405" t="s">
        <v>203</v>
      </c>
      <c r="D97" s="406"/>
      <c r="E97" s="407"/>
      <c r="F97" s="8" t="s">
        <v>109</v>
      </c>
      <c r="G97" s="167" t="s">
        <v>50</v>
      </c>
      <c r="H97" s="155" t="s">
        <v>309</v>
      </c>
      <c r="I97" s="153" t="s">
        <v>314</v>
      </c>
      <c r="J97" s="155" t="s">
        <v>302</v>
      </c>
    </row>
    <row r="98" spans="1:10" ht="19.5" customHeight="1">
      <c r="A98" s="64"/>
      <c r="B98" s="11"/>
      <c r="C98" s="405" t="s">
        <v>177</v>
      </c>
      <c r="D98" s="406"/>
      <c r="E98" s="407"/>
      <c r="F98" s="8" t="s">
        <v>109</v>
      </c>
      <c r="G98" s="167" t="s">
        <v>50</v>
      </c>
      <c r="H98" s="153" t="s">
        <v>310</v>
      </c>
      <c r="I98" s="153" t="s">
        <v>315</v>
      </c>
      <c r="J98" s="155" t="s">
        <v>319</v>
      </c>
    </row>
    <row r="99" spans="1:10" ht="19.5" customHeight="1">
      <c r="A99" s="64"/>
      <c r="B99" s="11"/>
      <c r="C99" s="405" t="s">
        <v>178</v>
      </c>
      <c r="D99" s="406"/>
      <c r="E99" s="407"/>
      <c r="F99" s="8" t="s">
        <v>109</v>
      </c>
      <c r="G99" s="167" t="s">
        <v>50</v>
      </c>
      <c r="H99" s="153" t="s">
        <v>311</v>
      </c>
      <c r="I99" s="153" t="s">
        <v>316</v>
      </c>
      <c r="J99" s="155" t="s">
        <v>320</v>
      </c>
    </row>
    <row r="100" spans="1:10" ht="19.5" customHeight="1">
      <c r="A100" s="64"/>
      <c r="B100" s="11"/>
      <c r="C100" s="405" t="s">
        <v>179</v>
      </c>
      <c r="D100" s="406"/>
      <c r="E100" s="407"/>
      <c r="F100" s="8" t="s">
        <v>109</v>
      </c>
      <c r="G100" s="167" t="s">
        <v>50</v>
      </c>
      <c r="H100" s="153" t="s">
        <v>312</v>
      </c>
      <c r="I100" s="153" t="s">
        <v>317</v>
      </c>
      <c r="J100" s="155" t="s">
        <v>321</v>
      </c>
    </row>
    <row r="101" spans="1:10" ht="19.5" customHeight="1">
      <c r="A101" s="64"/>
      <c r="B101" s="11"/>
      <c r="C101" s="405" t="s">
        <v>180</v>
      </c>
      <c r="D101" s="406"/>
      <c r="E101" s="407"/>
      <c r="F101" s="8" t="s">
        <v>109</v>
      </c>
      <c r="G101" s="167" t="s">
        <v>50</v>
      </c>
      <c r="H101" s="153" t="s">
        <v>313</v>
      </c>
      <c r="I101" s="153" t="s">
        <v>318</v>
      </c>
      <c r="J101" s="155" t="s">
        <v>322</v>
      </c>
    </row>
    <row r="102" spans="1:10" ht="27" customHeight="1">
      <c r="A102" s="64"/>
      <c r="B102" s="11"/>
      <c r="C102" s="372" t="s">
        <v>255</v>
      </c>
      <c r="D102" s="373"/>
      <c r="E102" s="373"/>
      <c r="F102" s="373"/>
      <c r="G102" s="373"/>
      <c r="H102" s="373"/>
      <c r="I102" s="373"/>
      <c r="J102" s="374"/>
    </row>
    <row r="103" spans="1:10" ht="12.75" customHeight="1">
      <c r="A103" s="64"/>
      <c r="B103" s="11"/>
      <c r="C103" s="391"/>
      <c r="D103" s="392"/>
      <c r="E103" s="392"/>
      <c r="F103" s="392"/>
      <c r="G103" s="392"/>
      <c r="H103" s="392"/>
      <c r="I103" s="392"/>
      <c r="J103" s="393"/>
    </row>
    <row r="104" spans="1:10" ht="18.75" customHeight="1">
      <c r="A104" s="64">
        <v>4</v>
      </c>
      <c r="B104" s="75" t="s">
        <v>243</v>
      </c>
      <c r="C104" s="351" t="s">
        <v>110</v>
      </c>
      <c r="D104" s="352"/>
      <c r="E104" s="86"/>
      <c r="F104" s="8"/>
      <c r="G104" s="167" t="s">
        <v>50</v>
      </c>
      <c r="H104" s="35"/>
      <c r="I104" s="157"/>
      <c r="J104" s="35"/>
    </row>
    <row r="105" spans="1:10" ht="18.75" customHeight="1">
      <c r="A105" s="64"/>
      <c r="B105" s="130"/>
      <c r="C105" s="561" t="s">
        <v>204</v>
      </c>
      <c r="D105" s="562"/>
      <c r="E105" s="563"/>
      <c r="F105" s="8" t="s">
        <v>25</v>
      </c>
      <c r="G105" s="167" t="s">
        <v>50</v>
      </c>
      <c r="H105" s="164" t="s">
        <v>165</v>
      </c>
      <c r="I105" s="164" t="s">
        <v>165</v>
      </c>
      <c r="J105" s="35"/>
    </row>
    <row r="106" spans="1:10" ht="18.75" customHeight="1">
      <c r="A106" s="64"/>
      <c r="B106" s="130"/>
      <c r="C106" s="405" t="s">
        <v>177</v>
      </c>
      <c r="D106" s="406"/>
      <c r="E106" s="407"/>
      <c r="F106" s="8" t="s">
        <v>25</v>
      </c>
      <c r="G106" s="167" t="s">
        <v>50</v>
      </c>
      <c r="H106" s="164" t="s">
        <v>165</v>
      </c>
      <c r="I106" s="164" t="s">
        <v>165</v>
      </c>
      <c r="J106" s="35"/>
    </row>
    <row r="107" spans="1:10" ht="18.75" customHeight="1">
      <c r="A107" s="64"/>
      <c r="B107" s="130"/>
      <c r="C107" s="405" t="s">
        <v>178</v>
      </c>
      <c r="D107" s="406"/>
      <c r="E107" s="407"/>
      <c r="F107" s="8" t="s">
        <v>25</v>
      </c>
      <c r="G107" s="167" t="s">
        <v>50</v>
      </c>
      <c r="H107" s="164" t="s">
        <v>165</v>
      </c>
      <c r="I107" s="164" t="s">
        <v>165</v>
      </c>
      <c r="J107" s="35"/>
    </row>
    <row r="108" spans="1:10" ht="18.75" customHeight="1">
      <c r="A108" s="64"/>
      <c r="B108" s="130"/>
      <c r="C108" s="405" t="s">
        <v>179</v>
      </c>
      <c r="D108" s="406"/>
      <c r="E108" s="407"/>
      <c r="F108" s="8" t="s">
        <v>25</v>
      </c>
      <c r="G108" s="167" t="s">
        <v>50</v>
      </c>
      <c r="H108" s="164" t="s">
        <v>165</v>
      </c>
      <c r="I108" s="164" t="s">
        <v>165</v>
      </c>
      <c r="J108" s="35"/>
    </row>
    <row r="109" spans="1:10" ht="18.75" customHeight="1">
      <c r="A109" s="64"/>
      <c r="B109" s="130"/>
      <c r="C109" s="405" t="s">
        <v>180</v>
      </c>
      <c r="D109" s="406"/>
      <c r="E109" s="407"/>
      <c r="F109" s="8" t="s">
        <v>25</v>
      </c>
      <c r="G109" s="167" t="s">
        <v>50</v>
      </c>
      <c r="H109" s="164" t="s">
        <v>165</v>
      </c>
      <c r="I109" s="164" t="s">
        <v>165</v>
      </c>
      <c r="J109" s="35"/>
    </row>
    <row r="110" spans="1:10" ht="18.75" customHeight="1">
      <c r="A110" s="64"/>
      <c r="B110" s="130"/>
      <c r="C110" s="561" t="s">
        <v>212</v>
      </c>
      <c r="D110" s="562"/>
      <c r="E110" s="563"/>
      <c r="F110" s="8" t="s">
        <v>25</v>
      </c>
      <c r="G110" s="167" t="s">
        <v>50</v>
      </c>
      <c r="H110" s="164" t="s">
        <v>165</v>
      </c>
      <c r="I110" s="164" t="s">
        <v>207</v>
      </c>
      <c r="J110" s="35" t="s">
        <v>256</v>
      </c>
    </row>
    <row r="111" spans="1:10" ht="18.75" customHeight="1">
      <c r="A111" s="64"/>
      <c r="B111" s="130"/>
      <c r="C111" s="405" t="s">
        <v>177</v>
      </c>
      <c r="D111" s="406"/>
      <c r="E111" s="407"/>
      <c r="F111" s="8" t="s">
        <v>25</v>
      </c>
      <c r="G111" s="167" t="s">
        <v>50</v>
      </c>
      <c r="H111" s="164" t="s">
        <v>165</v>
      </c>
      <c r="I111" s="164" t="s">
        <v>208</v>
      </c>
      <c r="J111" s="35" t="s">
        <v>257</v>
      </c>
    </row>
    <row r="112" spans="1:10" ht="18.75" customHeight="1">
      <c r="A112" s="64"/>
      <c r="B112" s="130"/>
      <c r="C112" s="405" t="s">
        <v>178</v>
      </c>
      <c r="D112" s="406"/>
      <c r="E112" s="407"/>
      <c r="F112" s="8" t="s">
        <v>25</v>
      </c>
      <c r="G112" s="167" t="s">
        <v>50</v>
      </c>
      <c r="H112" s="164" t="s">
        <v>165</v>
      </c>
      <c r="I112" s="164" t="s">
        <v>209</v>
      </c>
      <c r="J112" s="35" t="s">
        <v>258</v>
      </c>
    </row>
    <row r="113" spans="1:10" ht="18.75" customHeight="1">
      <c r="A113" s="64"/>
      <c r="B113" s="130"/>
      <c r="C113" s="405" t="s">
        <v>179</v>
      </c>
      <c r="D113" s="406"/>
      <c r="E113" s="407"/>
      <c r="F113" s="8" t="s">
        <v>25</v>
      </c>
      <c r="G113" s="167" t="s">
        <v>50</v>
      </c>
      <c r="H113" s="164" t="s">
        <v>165</v>
      </c>
      <c r="I113" s="164" t="s">
        <v>210</v>
      </c>
      <c r="J113" s="35" t="s">
        <v>259</v>
      </c>
    </row>
    <row r="114" spans="1:10" ht="18.75" customHeight="1">
      <c r="A114" s="64"/>
      <c r="B114" s="130"/>
      <c r="C114" s="405" t="s">
        <v>180</v>
      </c>
      <c r="D114" s="406"/>
      <c r="E114" s="407"/>
      <c r="F114" s="8" t="s">
        <v>25</v>
      </c>
      <c r="G114" s="167" t="s">
        <v>50</v>
      </c>
      <c r="H114" s="164" t="s">
        <v>165</v>
      </c>
      <c r="I114" s="164" t="s">
        <v>211</v>
      </c>
      <c r="J114" s="35" t="s">
        <v>260</v>
      </c>
    </row>
    <row r="115" spans="1:10" ht="22.5" customHeight="1">
      <c r="A115" s="7"/>
      <c r="B115" s="11"/>
      <c r="C115" s="168" t="s">
        <v>254</v>
      </c>
      <c r="D115" s="89"/>
      <c r="E115" s="89"/>
      <c r="F115" s="89"/>
      <c r="G115" s="89"/>
      <c r="H115" s="89"/>
      <c r="I115" s="158"/>
      <c r="J115" s="90"/>
    </row>
    <row r="116" spans="1:10" ht="21.75" customHeight="1">
      <c r="A116" s="7"/>
      <c r="B116" s="201"/>
      <c r="C116" s="567" t="s">
        <v>262</v>
      </c>
      <c r="D116" s="568"/>
      <c r="E116" s="568"/>
      <c r="F116" s="568"/>
      <c r="G116" s="202"/>
      <c r="H116" s="202"/>
      <c r="I116" s="202"/>
      <c r="J116" s="203"/>
    </row>
    <row r="117" spans="1:10" ht="47.25" customHeight="1" hidden="1">
      <c r="A117" s="7"/>
      <c r="B117" s="12"/>
      <c r="C117" s="402" t="s">
        <v>84</v>
      </c>
      <c r="D117" s="403"/>
      <c r="E117" s="403"/>
      <c r="F117" s="403"/>
      <c r="G117" s="403"/>
      <c r="H117" s="403"/>
      <c r="I117" s="403"/>
      <c r="J117" s="404"/>
    </row>
    <row r="118" spans="1:10" ht="47.25" customHeight="1" hidden="1">
      <c r="A118" s="7"/>
      <c r="B118" s="12">
        <v>1011040</v>
      </c>
      <c r="C118" s="356" t="s">
        <v>21</v>
      </c>
      <c r="D118" s="357"/>
      <c r="E118" s="350"/>
      <c r="F118" s="26"/>
      <c r="G118" s="26"/>
      <c r="H118" s="26"/>
      <c r="I118" s="26"/>
      <c r="J118" s="26"/>
    </row>
    <row r="119" spans="1:10" ht="47.25" customHeight="1" hidden="1">
      <c r="A119" s="7"/>
      <c r="B119" s="12"/>
      <c r="C119" s="372" t="s">
        <v>61</v>
      </c>
      <c r="D119" s="373"/>
      <c r="E119" s="374"/>
      <c r="F119" s="26" t="s">
        <v>46</v>
      </c>
      <c r="G119" s="26" t="s">
        <v>28</v>
      </c>
      <c r="H119" s="51">
        <f>G35</f>
        <v>0</v>
      </c>
      <c r="I119" s="51">
        <f>J35</f>
        <v>0</v>
      </c>
      <c r="J119" s="59">
        <f>I119-H119</f>
        <v>0</v>
      </c>
    </row>
    <row r="120" spans="1:10" ht="47.25" customHeight="1" hidden="1">
      <c r="A120" s="7"/>
      <c r="B120" s="12">
        <v>1011040</v>
      </c>
      <c r="C120" s="384" t="s">
        <v>29</v>
      </c>
      <c r="D120" s="384"/>
      <c r="E120" s="384"/>
      <c r="F120" s="26"/>
      <c r="G120" s="26"/>
      <c r="H120" s="53"/>
      <c r="I120" s="53"/>
      <c r="J120" s="63"/>
    </row>
    <row r="121" spans="1:10" ht="47.25" customHeight="1" hidden="1">
      <c r="A121" s="7"/>
      <c r="B121" s="12"/>
      <c r="C121" s="372" t="s">
        <v>61</v>
      </c>
      <c r="D121" s="373"/>
      <c r="E121" s="374"/>
      <c r="F121" s="26" t="s">
        <v>25</v>
      </c>
      <c r="G121" s="26" t="s">
        <v>28</v>
      </c>
      <c r="H121" s="52">
        <v>100</v>
      </c>
      <c r="I121" s="52">
        <v>100</v>
      </c>
      <c r="J121" s="58"/>
    </row>
    <row r="122" spans="1:10" ht="47.25" customHeight="1" hidden="1">
      <c r="A122" s="7"/>
      <c r="B122" s="12"/>
      <c r="C122" s="60"/>
      <c r="D122" s="61"/>
      <c r="E122" s="62"/>
      <c r="F122" s="76"/>
      <c r="G122" s="77"/>
      <c r="H122" s="78"/>
      <c r="I122" s="78"/>
      <c r="J122" s="79"/>
    </row>
    <row r="123" spans="1:10" ht="65.25" customHeight="1">
      <c r="A123" s="7"/>
      <c r="B123" s="12"/>
      <c r="C123" s="372" t="s">
        <v>297</v>
      </c>
      <c r="D123" s="373"/>
      <c r="E123" s="373"/>
      <c r="F123" s="373"/>
      <c r="G123" s="373"/>
      <c r="H123" s="373"/>
      <c r="I123" s="373"/>
      <c r="J123" s="374"/>
    </row>
    <row r="124" spans="1:10" ht="15.75" customHeight="1">
      <c r="A124" s="7"/>
      <c r="B124" s="116" t="s">
        <v>27</v>
      </c>
      <c r="C124" s="87" t="s">
        <v>94</v>
      </c>
      <c r="D124" s="94"/>
      <c r="E124" s="95"/>
      <c r="F124" s="81"/>
      <c r="G124" s="82"/>
      <c r="H124" s="82"/>
      <c r="I124" s="82"/>
      <c r="J124" s="83"/>
    </row>
    <row r="125" spans="1:10" ht="15.75">
      <c r="A125" s="64">
        <v>1</v>
      </c>
      <c r="B125" s="75" t="s">
        <v>243</v>
      </c>
      <c r="C125" s="401" t="s">
        <v>111</v>
      </c>
      <c r="D125" s="401"/>
      <c r="E125" s="401"/>
      <c r="F125" s="8"/>
      <c r="G125" s="8"/>
      <c r="H125" s="35"/>
      <c r="I125" s="35"/>
      <c r="J125" s="35"/>
    </row>
    <row r="126" spans="1:10" ht="15.75" hidden="1">
      <c r="A126" s="64"/>
      <c r="B126" s="9"/>
      <c r="C126" s="370"/>
      <c r="D126" s="365"/>
      <c r="E126" s="366"/>
      <c r="F126" s="8"/>
      <c r="G126" s="8"/>
      <c r="H126" s="35"/>
      <c r="I126" s="35"/>
      <c r="J126" s="35"/>
    </row>
    <row r="127" spans="1:10" ht="19.5" customHeight="1">
      <c r="A127" s="64"/>
      <c r="B127" s="9"/>
      <c r="C127" s="362" t="s">
        <v>98</v>
      </c>
      <c r="D127" s="363"/>
      <c r="E127" s="364"/>
      <c r="F127" s="8"/>
      <c r="G127" s="8"/>
      <c r="H127" s="138">
        <f>H128+H129</f>
        <v>369</v>
      </c>
      <c r="I127" s="138">
        <f>I128+I129</f>
        <v>369</v>
      </c>
      <c r="J127" s="138">
        <f>J128+J129</f>
        <v>0</v>
      </c>
    </row>
    <row r="128" spans="1:10" ht="34.5" customHeight="1">
      <c r="A128" s="64"/>
      <c r="B128" s="9"/>
      <c r="C128" s="394" t="s">
        <v>30</v>
      </c>
      <c r="D128" s="371"/>
      <c r="E128" s="369"/>
      <c r="F128" s="80" t="s">
        <v>46</v>
      </c>
      <c r="G128" s="91" t="s">
        <v>31</v>
      </c>
      <c r="H128" s="125">
        <v>369</v>
      </c>
      <c r="I128" s="118">
        <v>369</v>
      </c>
      <c r="J128" s="118">
        <f>H128-I128</f>
        <v>0</v>
      </c>
    </row>
    <row r="129" spans="1:14" ht="27" customHeight="1" hidden="1">
      <c r="A129" s="64"/>
      <c r="B129" s="9"/>
      <c r="C129" s="428"/>
      <c r="D129" s="429"/>
      <c r="E129" s="430"/>
      <c r="F129" s="80" t="s">
        <v>46</v>
      </c>
      <c r="G129" s="117" t="s">
        <v>102</v>
      </c>
      <c r="H129" s="125"/>
      <c r="I129" s="118"/>
      <c r="J129" s="118">
        <f>H129-I129</f>
        <v>0</v>
      </c>
      <c r="L129" s="127"/>
      <c r="M129" s="128"/>
      <c r="N129" s="128"/>
    </row>
    <row r="130" spans="1:10" ht="18.75" customHeight="1">
      <c r="A130" s="64">
        <v>2</v>
      </c>
      <c r="B130" s="75" t="s">
        <v>243</v>
      </c>
      <c r="C130" s="431" t="s">
        <v>107</v>
      </c>
      <c r="D130" s="431"/>
      <c r="E130" s="431"/>
      <c r="F130" s="80"/>
      <c r="G130" s="91"/>
      <c r="H130" s="121"/>
      <c r="I130" s="121"/>
      <c r="J130" s="122"/>
    </row>
    <row r="131" spans="1:10" ht="19.5" customHeight="1" hidden="1">
      <c r="A131" s="64"/>
      <c r="B131" s="9"/>
      <c r="C131" s="427"/>
      <c r="D131" s="427"/>
      <c r="E131" s="427"/>
      <c r="F131" s="80"/>
      <c r="G131" s="91"/>
      <c r="H131" s="121"/>
      <c r="I131" s="121"/>
      <c r="J131" s="122"/>
    </row>
    <row r="132" spans="1:10" ht="26.25" customHeight="1">
      <c r="A132" s="64"/>
      <c r="B132" s="9"/>
      <c r="C132" s="358" t="s">
        <v>96</v>
      </c>
      <c r="D132" s="358"/>
      <c r="E132" s="358"/>
      <c r="F132" s="80" t="s">
        <v>101</v>
      </c>
      <c r="G132" s="169" t="s">
        <v>99</v>
      </c>
      <c r="H132" s="123">
        <v>2</v>
      </c>
      <c r="I132" s="123">
        <v>2</v>
      </c>
      <c r="J132" s="123">
        <f>H132-I132</f>
        <v>0</v>
      </c>
    </row>
    <row r="133" spans="1:13" ht="33" customHeight="1">
      <c r="A133" s="64"/>
      <c r="B133" s="9"/>
      <c r="C133" s="394" t="s">
        <v>95</v>
      </c>
      <c r="D133" s="371"/>
      <c r="E133" s="369"/>
      <c r="F133" s="80" t="s">
        <v>101</v>
      </c>
      <c r="G133" s="91" t="s">
        <v>99</v>
      </c>
      <c r="H133" s="139">
        <v>23</v>
      </c>
      <c r="I133" s="123">
        <v>25</v>
      </c>
      <c r="J133" s="123">
        <f>H133-I133</f>
        <v>-2</v>
      </c>
      <c r="L133" s="124"/>
      <c r="M133" s="124"/>
    </row>
    <row r="134" spans="1:10" ht="15.75">
      <c r="A134" s="64">
        <v>3</v>
      </c>
      <c r="B134" s="75" t="s">
        <v>243</v>
      </c>
      <c r="C134" s="431" t="s">
        <v>108</v>
      </c>
      <c r="D134" s="431"/>
      <c r="E134" s="431"/>
      <c r="F134" s="80"/>
      <c r="G134" s="91"/>
      <c r="H134" s="121"/>
      <c r="I134" s="121"/>
      <c r="J134" s="122"/>
    </row>
    <row r="135" spans="1:10" ht="15.75" hidden="1">
      <c r="A135" s="64"/>
      <c r="B135" s="9"/>
      <c r="C135" s="427"/>
      <c r="D135" s="427"/>
      <c r="E135" s="427"/>
      <c r="F135" s="80"/>
      <c r="G135" s="91"/>
      <c r="H135" s="121"/>
      <c r="I135" s="121"/>
      <c r="J135" s="122"/>
    </row>
    <row r="136" spans="1:10" ht="32.25" customHeight="1">
      <c r="A136" s="64"/>
      <c r="B136" s="9"/>
      <c r="C136" s="358" t="s">
        <v>97</v>
      </c>
      <c r="D136" s="358"/>
      <c r="E136" s="358"/>
      <c r="F136" s="80" t="s">
        <v>46</v>
      </c>
      <c r="G136" s="91" t="s">
        <v>50</v>
      </c>
      <c r="H136" s="125">
        <f>H128/H133</f>
        <v>16.043478260869566</v>
      </c>
      <c r="I136" s="125">
        <f>I128/I133</f>
        <v>14.76</v>
      </c>
      <c r="J136" s="125">
        <f>H136-I136</f>
        <v>1.2834782608695665</v>
      </c>
    </row>
    <row r="137" spans="1:10" ht="18" customHeight="1">
      <c r="A137" s="64">
        <v>4</v>
      </c>
      <c r="B137" s="75" t="s">
        <v>243</v>
      </c>
      <c r="C137" s="401" t="s">
        <v>110</v>
      </c>
      <c r="D137" s="401"/>
      <c r="E137" s="401"/>
      <c r="F137" s="80"/>
      <c r="G137" s="91"/>
      <c r="H137" s="121"/>
      <c r="I137" s="121"/>
      <c r="J137" s="121"/>
    </row>
    <row r="138" spans="1:10" ht="14.25" customHeight="1">
      <c r="A138" s="64"/>
      <c r="B138" s="9"/>
      <c r="C138" s="427"/>
      <c r="D138" s="427"/>
      <c r="E138" s="427"/>
      <c r="F138" s="80"/>
      <c r="G138" s="91"/>
      <c r="H138" s="121"/>
      <c r="I138" s="121"/>
      <c r="J138" s="121"/>
    </row>
    <row r="139" spans="1:17" ht="33.75" customHeight="1">
      <c r="A139" s="7"/>
      <c r="B139" s="9"/>
      <c r="C139" s="368" t="s">
        <v>100</v>
      </c>
      <c r="D139" s="368"/>
      <c r="E139" s="368"/>
      <c r="F139" s="80" t="s">
        <v>25</v>
      </c>
      <c r="G139" s="91"/>
      <c r="H139" s="126">
        <f>H128/142904.986*100</f>
        <v>0.2582135237744609</v>
      </c>
      <c r="I139" s="126">
        <f>I128/142904.986*100</f>
        <v>0.2582135237744609</v>
      </c>
      <c r="J139" s="126">
        <f>H139-I139</f>
        <v>0</v>
      </c>
      <c r="Q139" s="96">
        <f>144675.31-1770.324</f>
        <v>142904.986</v>
      </c>
    </row>
    <row r="140" spans="1:10" ht="19.5" customHeight="1">
      <c r="A140" s="7"/>
      <c r="B140" s="9"/>
      <c r="C140" s="355" t="s">
        <v>24</v>
      </c>
      <c r="D140" s="355"/>
      <c r="E140" s="355"/>
      <c r="F140" s="355"/>
      <c r="G140" s="355"/>
      <c r="H140" s="355"/>
      <c r="I140" s="355"/>
      <c r="J140" s="355"/>
    </row>
    <row r="141" spans="1:12" ht="15" customHeight="1">
      <c r="A141" s="7"/>
      <c r="B141" s="359"/>
      <c r="C141" s="360"/>
      <c r="D141" s="360"/>
      <c r="E141" s="360"/>
      <c r="F141" s="360"/>
      <c r="G141" s="360"/>
      <c r="H141" s="360"/>
      <c r="I141" s="360"/>
      <c r="J141" s="354"/>
      <c r="K141" s="13"/>
      <c r="L141" s="13"/>
    </row>
    <row r="142" spans="2:10" ht="27" customHeight="1">
      <c r="B142" s="13"/>
      <c r="C142" s="14"/>
      <c r="D142" s="14"/>
      <c r="E142" s="14"/>
      <c r="F142" s="15"/>
      <c r="G142" s="16"/>
      <c r="H142" s="13"/>
      <c r="I142" s="13"/>
      <c r="J142" s="13"/>
    </row>
    <row r="143" spans="2:10" ht="12.75">
      <c r="B143" s="17"/>
      <c r="C143" s="17"/>
      <c r="D143" s="17"/>
      <c r="E143" s="17"/>
      <c r="F143" s="17"/>
      <c r="G143" s="17"/>
      <c r="H143" s="17"/>
      <c r="I143" s="17"/>
      <c r="J143" s="17"/>
    </row>
    <row r="144" ht="18.75">
      <c r="B144" s="2"/>
    </row>
    <row r="147" spans="1:6" ht="33" customHeight="1">
      <c r="A147" s="73" t="s">
        <v>83</v>
      </c>
      <c r="B147" s="70" t="s">
        <v>87</v>
      </c>
      <c r="C147" s="72"/>
      <c r="D147" s="72"/>
      <c r="E147" s="72"/>
      <c r="F147" s="74"/>
    </row>
    <row r="148" spans="15:16" ht="12.75">
      <c r="O148" s="367" t="s">
        <v>86</v>
      </c>
      <c r="P148" s="367"/>
    </row>
    <row r="149" spans="2:16" ht="45" customHeight="1">
      <c r="B149" s="355" t="s">
        <v>32</v>
      </c>
      <c r="C149" s="355" t="s">
        <v>33</v>
      </c>
      <c r="D149" s="434" t="s">
        <v>9</v>
      </c>
      <c r="E149" s="391" t="s">
        <v>56</v>
      </c>
      <c r="F149" s="392"/>
      <c r="G149" s="393"/>
      <c r="H149" s="391" t="s">
        <v>57</v>
      </c>
      <c r="I149" s="392"/>
      <c r="J149" s="393"/>
      <c r="K149" s="391" t="s">
        <v>58</v>
      </c>
      <c r="L149" s="392"/>
      <c r="M149" s="393"/>
      <c r="N149" s="391" t="s">
        <v>59</v>
      </c>
      <c r="O149" s="392"/>
      <c r="P149" s="393"/>
    </row>
    <row r="150" spans="2:16" ht="37.5" customHeight="1">
      <c r="B150" s="355"/>
      <c r="C150" s="355"/>
      <c r="D150" s="435"/>
      <c r="E150" s="12" t="s">
        <v>5</v>
      </c>
      <c r="F150" s="12" t="s">
        <v>6</v>
      </c>
      <c r="G150" s="12" t="s">
        <v>7</v>
      </c>
      <c r="H150" s="12" t="s">
        <v>5</v>
      </c>
      <c r="I150" s="12" t="s">
        <v>6</v>
      </c>
      <c r="J150" s="12" t="s">
        <v>7</v>
      </c>
      <c r="K150" s="12" t="s">
        <v>5</v>
      </c>
      <c r="L150" s="12" t="s">
        <v>6</v>
      </c>
      <c r="M150" s="12" t="s">
        <v>7</v>
      </c>
      <c r="N150" s="56" t="s">
        <v>5</v>
      </c>
      <c r="O150" s="56" t="s">
        <v>6</v>
      </c>
      <c r="P150" s="56" t="s">
        <v>7</v>
      </c>
    </row>
    <row r="151" spans="2:16" ht="15">
      <c r="B151" s="12">
        <v>1</v>
      </c>
      <c r="C151" s="12">
        <v>2</v>
      </c>
      <c r="D151" s="64">
        <v>3</v>
      </c>
      <c r="E151" s="12">
        <v>4</v>
      </c>
      <c r="F151" s="12">
        <v>5</v>
      </c>
      <c r="G151" s="12">
        <v>6</v>
      </c>
      <c r="H151" s="12">
        <v>7</v>
      </c>
      <c r="I151" s="12">
        <v>8</v>
      </c>
      <c r="J151" s="12">
        <v>9</v>
      </c>
      <c r="K151" s="12">
        <v>10</v>
      </c>
      <c r="L151" s="12">
        <v>11</v>
      </c>
      <c r="M151" s="12">
        <v>12</v>
      </c>
      <c r="N151" s="12">
        <v>13</v>
      </c>
      <c r="O151" s="12">
        <v>14</v>
      </c>
      <c r="P151" s="12">
        <v>15</v>
      </c>
    </row>
    <row r="152" spans="2:16" ht="15">
      <c r="B152" s="12"/>
      <c r="C152" s="22" t="s">
        <v>14</v>
      </c>
      <c r="D152" s="9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ht="30">
      <c r="B153" s="12"/>
      <c r="C153" s="22" t="s">
        <v>34</v>
      </c>
      <c r="D153" s="9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ht="30">
      <c r="B154" s="22"/>
      <c r="C154" s="93" t="s">
        <v>35</v>
      </c>
      <c r="D154" s="9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ht="45">
      <c r="B155" s="22"/>
      <c r="C155" s="93" t="s">
        <v>36</v>
      </c>
      <c r="D155" s="92"/>
      <c r="E155" s="12" t="s">
        <v>37</v>
      </c>
      <c r="F155" s="12"/>
      <c r="G155" s="12"/>
      <c r="H155" s="12" t="s">
        <v>37</v>
      </c>
      <c r="I155" s="12"/>
      <c r="J155" s="12"/>
      <c r="K155" s="12" t="s">
        <v>37</v>
      </c>
      <c r="L155" s="12"/>
      <c r="M155" s="12"/>
      <c r="N155" s="12" t="s">
        <v>37</v>
      </c>
      <c r="O155" s="12"/>
      <c r="P155" s="12"/>
    </row>
    <row r="156" spans="2:16" ht="15">
      <c r="B156" s="22"/>
      <c r="C156" s="22" t="s">
        <v>12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92"/>
    </row>
    <row r="157" spans="2:16" ht="15" customHeight="1">
      <c r="B157" s="22"/>
      <c r="C157" s="355" t="s">
        <v>38</v>
      </c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5"/>
    </row>
    <row r="158" spans="2:16" ht="30">
      <c r="B158" s="22"/>
      <c r="C158" s="22" t="s">
        <v>39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92"/>
    </row>
    <row r="159" spans="2:16" ht="15">
      <c r="B159" s="22"/>
      <c r="C159" s="22" t="s">
        <v>12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92"/>
    </row>
    <row r="160" spans="2:16" ht="15">
      <c r="B160" s="22"/>
      <c r="C160" s="22" t="s">
        <v>13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92"/>
    </row>
    <row r="162" ht="12.75">
      <c r="B162" s="65"/>
    </row>
    <row r="163" spans="2:15" ht="18.75">
      <c r="B163" s="432" t="s">
        <v>73</v>
      </c>
      <c r="C163" s="432"/>
      <c r="D163" s="432"/>
      <c r="E163" s="432"/>
      <c r="F163" s="432"/>
      <c r="G163" s="432"/>
      <c r="H163" s="432"/>
      <c r="I163" s="432"/>
      <c r="J163" s="432"/>
      <c r="K163" s="432"/>
      <c r="L163" s="432"/>
      <c r="M163" s="432"/>
      <c r="N163" s="432"/>
      <c r="O163" s="432"/>
    </row>
    <row r="164" spans="2:15" ht="18.75">
      <c r="B164" s="432" t="s">
        <v>74</v>
      </c>
      <c r="C164" s="432"/>
      <c r="D164" s="432"/>
      <c r="E164" s="432"/>
      <c r="F164" s="432"/>
      <c r="G164" s="432"/>
      <c r="H164" s="432"/>
      <c r="I164" s="432"/>
      <c r="J164" s="432"/>
      <c r="K164" s="432"/>
      <c r="L164" s="66"/>
      <c r="M164" s="66"/>
      <c r="N164" s="66"/>
      <c r="O164" s="66"/>
    </row>
    <row r="165" spans="2:15" ht="20.25" customHeight="1">
      <c r="B165" s="432" t="s">
        <v>85</v>
      </c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</row>
    <row r="168" spans="2:15" ht="18">
      <c r="B168" s="433"/>
      <c r="C168" s="433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  <c r="N168" s="433"/>
      <c r="O168" s="433"/>
    </row>
    <row r="169" ht="15.75">
      <c r="B169" s="3"/>
    </row>
    <row r="172" spans="2:13" ht="18.75">
      <c r="B172" s="84" t="s">
        <v>91</v>
      </c>
      <c r="C172" s="25"/>
      <c r="D172" s="25"/>
      <c r="E172" s="25"/>
      <c r="F172" s="25"/>
      <c r="G172" s="23"/>
      <c r="H172" s="43"/>
      <c r="I172" s="44" t="s">
        <v>92</v>
      </c>
      <c r="J172" s="41"/>
      <c r="K172" s="41"/>
      <c r="L172" s="41"/>
      <c r="M172" s="41"/>
    </row>
    <row r="173" spans="2:10" ht="18.75" customHeight="1">
      <c r="B173" s="6"/>
      <c r="C173" s="25"/>
      <c r="D173" s="25"/>
      <c r="E173" s="25"/>
      <c r="F173" s="25"/>
      <c r="G173" s="23"/>
      <c r="H173" s="38" t="s">
        <v>49</v>
      </c>
      <c r="I173" s="38" t="s">
        <v>48</v>
      </c>
      <c r="J173" s="38"/>
    </row>
    <row r="174" spans="2:10" ht="15.75">
      <c r="B174" s="25"/>
      <c r="C174" s="25"/>
      <c r="D174" s="25"/>
      <c r="E174" s="25"/>
      <c r="F174" s="25"/>
      <c r="G174" s="23"/>
      <c r="H174" s="23"/>
      <c r="I174" s="23"/>
      <c r="J174" s="23"/>
    </row>
    <row r="175" spans="2:10" ht="18">
      <c r="B175" s="6"/>
      <c r="C175" s="25"/>
      <c r="D175" s="25"/>
      <c r="E175" s="25"/>
      <c r="F175" s="25"/>
      <c r="G175" s="23"/>
      <c r="H175" s="45"/>
      <c r="I175" s="45"/>
      <c r="J175" s="23"/>
    </row>
    <row r="176" spans="2:13" ht="17.25" customHeight="1">
      <c r="B176" s="481" t="s">
        <v>88</v>
      </c>
      <c r="C176" s="481"/>
      <c r="D176" s="481"/>
      <c r="E176" s="481"/>
      <c r="F176" s="481"/>
      <c r="G176" s="23"/>
      <c r="H176" s="46"/>
      <c r="I176" s="44" t="s">
        <v>62</v>
      </c>
      <c r="J176" s="41"/>
      <c r="K176" s="41"/>
      <c r="L176" s="41"/>
      <c r="M176" s="41"/>
    </row>
    <row r="177" spans="2:10" ht="18" customHeight="1">
      <c r="B177" s="39"/>
      <c r="C177" s="28"/>
      <c r="D177" s="28"/>
      <c r="E177" s="28"/>
      <c r="F177" s="23"/>
      <c r="G177" s="23"/>
      <c r="H177" s="38" t="s">
        <v>49</v>
      </c>
      <c r="I177" s="38" t="s">
        <v>48</v>
      </c>
      <c r="J177" s="38"/>
    </row>
    <row r="178" ht="18.75">
      <c r="B178" s="4"/>
    </row>
    <row r="179" ht="18.75">
      <c r="B179" s="4"/>
    </row>
    <row r="180" ht="18.75">
      <c r="B180" s="4"/>
    </row>
    <row r="181" ht="18.75">
      <c r="B181" s="4"/>
    </row>
    <row r="182" ht="18.75">
      <c r="B182" s="4"/>
    </row>
    <row r="183" ht="18.75">
      <c r="B183" s="4"/>
    </row>
  </sheetData>
  <mergeCells count="130">
    <mergeCell ref="N29:N30"/>
    <mergeCell ref="L43:L47"/>
    <mergeCell ref="B71:J71"/>
    <mergeCell ref="C106:E106"/>
    <mergeCell ref="C73:E73"/>
    <mergeCell ref="C74:E74"/>
    <mergeCell ref="C75:E75"/>
    <mergeCell ref="C76:E76"/>
    <mergeCell ref="C96:E96"/>
    <mergeCell ref="C86:E86"/>
    <mergeCell ref="C97:E97"/>
    <mergeCell ref="C98:E98"/>
    <mergeCell ref="C99:E99"/>
    <mergeCell ref="C107:E107"/>
    <mergeCell ref="C103:J103"/>
    <mergeCell ref="C100:E100"/>
    <mergeCell ref="C101:E101"/>
    <mergeCell ref="C105:E105"/>
    <mergeCell ref="C102:J102"/>
    <mergeCell ref="C94:E94"/>
    <mergeCell ref="C89:E89"/>
    <mergeCell ref="C88:E88"/>
    <mergeCell ref="C90:E90"/>
    <mergeCell ref="C91:E91"/>
    <mergeCell ref="C93:E93"/>
    <mergeCell ref="C68:E68"/>
    <mergeCell ref="C69:E69"/>
    <mergeCell ref="C70:E70"/>
    <mergeCell ref="C85:E85"/>
    <mergeCell ref="C77:E77"/>
    <mergeCell ref="C80:E80"/>
    <mergeCell ref="C81:E81"/>
    <mergeCell ref="C82:E82"/>
    <mergeCell ref="C83:E83"/>
    <mergeCell ref="C78:E78"/>
    <mergeCell ref="A29:A30"/>
    <mergeCell ref="E29:G29"/>
    <mergeCell ref="B43:B47"/>
    <mergeCell ref="C43:E45"/>
    <mergeCell ref="F43:H45"/>
    <mergeCell ref="E46:E47"/>
    <mergeCell ref="G46:G47"/>
    <mergeCell ref="C46:C47"/>
    <mergeCell ref="E149:G149"/>
    <mergeCell ref="H149:J149"/>
    <mergeCell ref="K29:M29"/>
    <mergeCell ref="B29:B30"/>
    <mergeCell ref="D29:D30"/>
    <mergeCell ref="C29:C30"/>
    <mergeCell ref="C65:E65"/>
    <mergeCell ref="C87:E87"/>
    <mergeCell ref="C66:E66"/>
    <mergeCell ref="C67:E67"/>
    <mergeCell ref="C157:P157"/>
    <mergeCell ref="C138:E138"/>
    <mergeCell ref="B165:O165"/>
    <mergeCell ref="B168:O168"/>
    <mergeCell ref="B163:O163"/>
    <mergeCell ref="B164:K164"/>
    <mergeCell ref="B149:B150"/>
    <mergeCell ref="C149:C150"/>
    <mergeCell ref="K149:M149"/>
    <mergeCell ref="D149:D150"/>
    <mergeCell ref="J57:J58"/>
    <mergeCell ref="H57:H58"/>
    <mergeCell ref="B176:F176"/>
    <mergeCell ref="C131:E131"/>
    <mergeCell ref="C129:E129"/>
    <mergeCell ref="C134:E134"/>
    <mergeCell ref="C133:E133"/>
    <mergeCell ref="C135:E135"/>
    <mergeCell ref="C130:E130"/>
    <mergeCell ref="C132:E132"/>
    <mergeCell ref="I43:K45"/>
    <mergeCell ref="H46:H47"/>
    <mergeCell ref="D6:J6"/>
    <mergeCell ref="H29:J29"/>
    <mergeCell ref="J46:J47"/>
    <mergeCell ref="I46:I47"/>
    <mergeCell ref="D46:D47"/>
    <mergeCell ref="C63:E63"/>
    <mergeCell ref="C64:E64"/>
    <mergeCell ref="K46:K47"/>
    <mergeCell ref="D8:J8"/>
    <mergeCell ref="H19:J19"/>
    <mergeCell ref="D11:J11"/>
    <mergeCell ref="B19:D19"/>
    <mergeCell ref="E19:G19"/>
    <mergeCell ref="F46:F47"/>
    <mergeCell ref="E14:K14"/>
    <mergeCell ref="A57:A58"/>
    <mergeCell ref="C62:D62"/>
    <mergeCell ref="C59:E59"/>
    <mergeCell ref="C60:E60"/>
    <mergeCell ref="B57:B58"/>
    <mergeCell ref="C57:E58"/>
    <mergeCell ref="C61:J61"/>
    <mergeCell ref="G57:G58"/>
    <mergeCell ref="F57:F58"/>
    <mergeCell ref="I57:I58"/>
    <mergeCell ref="C121:E121"/>
    <mergeCell ref="C125:E125"/>
    <mergeCell ref="C112:E112"/>
    <mergeCell ref="C113:E113"/>
    <mergeCell ref="C123:J123"/>
    <mergeCell ref="C116:F116"/>
    <mergeCell ref="C119:E119"/>
    <mergeCell ref="C120:E120"/>
    <mergeCell ref="C118:E118"/>
    <mergeCell ref="C117:J117"/>
    <mergeCell ref="N149:P149"/>
    <mergeCell ref="C128:E128"/>
    <mergeCell ref="C126:E126"/>
    <mergeCell ref="O148:P148"/>
    <mergeCell ref="C139:E139"/>
    <mergeCell ref="C140:J140"/>
    <mergeCell ref="C127:E127"/>
    <mergeCell ref="C136:E136"/>
    <mergeCell ref="B141:J141"/>
    <mergeCell ref="C137:E137"/>
    <mergeCell ref="C79:E79"/>
    <mergeCell ref="C72:E72"/>
    <mergeCell ref="C92:E92"/>
    <mergeCell ref="C84:J84"/>
    <mergeCell ref="C114:E114"/>
    <mergeCell ref="C108:E108"/>
    <mergeCell ref="C109:E109"/>
    <mergeCell ref="C104:D104"/>
    <mergeCell ref="C110:E110"/>
    <mergeCell ref="C111:E111"/>
  </mergeCells>
  <printOptions/>
  <pageMargins left="0.3937007874015748" right="0" top="0.3937007874015748" bottom="0" header="0.11811023622047245" footer="0.11811023622047245"/>
  <pageSetup horizontalDpi="600" verticalDpi="600" orientation="landscape" paperSize="9" scale="56" r:id="rId1"/>
  <rowBreaks count="3" manualBreakCount="3">
    <brk id="40" max="13" man="1"/>
    <brk id="86" max="13" man="1"/>
    <brk id="14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93"/>
  <sheetViews>
    <sheetView view="pageBreakPreview" zoomScaleSheetLayoutView="100" workbookViewId="0" topLeftCell="A75">
      <selection activeCell="H106" sqref="H105:H106"/>
    </sheetView>
  </sheetViews>
  <sheetFormatPr defaultColWidth="9.00390625" defaultRowHeight="12.75"/>
  <cols>
    <col min="1" max="1" width="4.75390625" style="0" customWidth="1"/>
    <col min="2" max="2" width="12.25390625" style="0" hidden="1" customWidth="1"/>
    <col min="3" max="3" width="19.75390625" style="0" customWidth="1"/>
    <col min="4" max="4" width="29.75390625" style="0" customWidth="1"/>
    <col min="5" max="5" width="10.125" style="0" customWidth="1"/>
    <col min="6" max="6" width="9.875" style="0" customWidth="1"/>
    <col min="7" max="7" width="15.625" style="0" customWidth="1"/>
    <col min="8" max="8" width="12.375" style="0" customWidth="1"/>
    <col min="9" max="9" width="11.875" style="0" customWidth="1"/>
    <col min="10" max="10" width="11.75390625" style="0" customWidth="1"/>
    <col min="11" max="11" width="12.25390625" style="0" customWidth="1"/>
    <col min="12" max="12" width="11.75390625" style="0" customWidth="1"/>
    <col min="13" max="13" width="11.625" style="0" customWidth="1"/>
    <col min="14" max="14" width="11.00390625" style="0" customWidth="1"/>
    <col min="15" max="15" width="10.75390625" style="0" customWidth="1"/>
    <col min="16" max="16" width="10.25390625" style="0" customWidth="1"/>
    <col min="17" max="17" width="14.125" style="0" customWidth="1"/>
    <col min="18" max="18" width="20.25390625" style="0" customWidth="1"/>
    <col min="19" max="19" width="11.00390625" style="0" customWidth="1"/>
    <col min="20" max="20" width="9.375" style="0" customWidth="1"/>
    <col min="21" max="21" width="11.625" style="0" bestFit="1" customWidth="1"/>
  </cols>
  <sheetData>
    <row r="1" spans="15:19" ht="12.75" hidden="1">
      <c r="O1" s="218"/>
      <c r="P1" s="595"/>
      <c r="Q1" s="595"/>
      <c r="S1" s="55"/>
    </row>
    <row r="2" spans="15:19" ht="12.75" hidden="1">
      <c r="O2" s="596"/>
      <c r="P2" s="596"/>
      <c r="Q2" s="596"/>
      <c r="S2" s="55"/>
    </row>
    <row r="3" spans="15:19" ht="12.75" hidden="1">
      <c r="O3" s="219"/>
      <c r="P3" s="219"/>
      <c r="Q3" s="219"/>
      <c r="S3" s="55"/>
    </row>
    <row r="4" spans="2:16" ht="20.25" customHeight="1">
      <c r="B4" s="24"/>
      <c r="C4" s="24"/>
      <c r="D4" s="42"/>
      <c r="E4" s="42"/>
      <c r="F4" s="597" t="s">
        <v>324</v>
      </c>
      <c r="G4" s="597"/>
      <c r="H4" s="42"/>
      <c r="I4" s="42"/>
      <c r="J4" s="42"/>
      <c r="K4" s="42"/>
      <c r="L4" s="42"/>
      <c r="M4" s="42"/>
      <c r="N4" s="24"/>
      <c r="O4" s="24"/>
      <c r="P4" s="24"/>
    </row>
    <row r="5" spans="2:16" ht="18.75">
      <c r="B5" s="30"/>
      <c r="C5" s="30"/>
      <c r="D5" s="511" t="s">
        <v>325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24"/>
    </row>
    <row r="6" spans="2:16" ht="6.75" customHeight="1">
      <c r="B6" s="2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.75">
      <c r="A7" s="67"/>
      <c r="B7" s="212"/>
      <c r="C7" s="100"/>
      <c r="D7" s="509" t="s">
        <v>66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32"/>
      <c r="P7" s="32"/>
    </row>
    <row r="8" spans="1:16" ht="18.75">
      <c r="A8" s="1"/>
      <c r="B8" s="213"/>
      <c r="C8" s="102"/>
      <c r="D8" s="258" t="s">
        <v>329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31"/>
      <c r="P8" s="31"/>
    </row>
    <row r="9" spans="1:16" ht="13.5" customHeight="1">
      <c r="A9" s="1"/>
      <c r="B9" s="2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4"/>
      <c r="P9" s="24"/>
    </row>
    <row r="10" spans="1:17" ht="21.75" customHeight="1">
      <c r="A10" s="67"/>
      <c r="B10" s="215"/>
      <c r="C10" s="546" t="s">
        <v>243</v>
      </c>
      <c r="D10" s="546"/>
      <c r="E10" s="473" t="s">
        <v>170</v>
      </c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42"/>
      <c r="Q10" s="221"/>
    </row>
    <row r="11" spans="2:16" ht="28.5" customHeight="1">
      <c r="B11" s="213"/>
      <c r="C11" s="590" t="s">
        <v>326</v>
      </c>
      <c r="D11" s="590"/>
      <c r="E11" s="106"/>
      <c r="F11" s="258" t="s">
        <v>330</v>
      </c>
      <c r="G11" s="258"/>
      <c r="H11" s="258"/>
      <c r="I11" s="103"/>
      <c r="J11" s="103"/>
      <c r="K11" s="103"/>
      <c r="L11" s="103"/>
      <c r="M11" s="103"/>
      <c r="N11" s="103"/>
      <c r="O11" s="31"/>
      <c r="P11" s="31"/>
    </row>
    <row r="12" spans="2:19" ht="19.5" thickBot="1">
      <c r="B12" s="2"/>
      <c r="C12" s="216"/>
      <c r="D12" s="216"/>
      <c r="E12" s="2"/>
      <c r="F12" s="2"/>
      <c r="G12" s="2"/>
      <c r="H12" s="2"/>
      <c r="I12" s="2"/>
      <c r="J12" s="2"/>
      <c r="K12" s="2"/>
      <c r="L12" s="2"/>
      <c r="M12" s="2"/>
      <c r="N12" s="2"/>
      <c r="S12" s="55"/>
    </row>
    <row r="13" spans="1:19" ht="30" customHeight="1">
      <c r="A13" s="408" t="s">
        <v>8</v>
      </c>
      <c r="B13" s="591" t="s">
        <v>9</v>
      </c>
      <c r="C13" s="490" t="s">
        <v>16</v>
      </c>
      <c r="D13" s="491"/>
      <c r="E13" s="492"/>
      <c r="F13" s="499" t="s">
        <v>17</v>
      </c>
      <c r="G13" s="499" t="s">
        <v>18</v>
      </c>
      <c r="H13" s="391" t="s">
        <v>10</v>
      </c>
      <c r="I13" s="392"/>
      <c r="J13" s="393"/>
      <c r="K13" s="391" t="s">
        <v>351</v>
      </c>
      <c r="L13" s="392"/>
      <c r="M13" s="393"/>
      <c r="N13" s="391" t="s">
        <v>4</v>
      </c>
      <c r="O13" s="392"/>
      <c r="P13" s="393"/>
      <c r="S13" s="55"/>
    </row>
    <row r="14" spans="1:16" ht="32.25" customHeight="1">
      <c r="A14" s="409"/>
      <c r="B14" s="500"/>
      <c r="C14" s="543"/>
      <c r="D14" s="544"/>
      <c r="E14" s="545"/>
      <c r="F14" s="500"/>
      <c r="G14" s="500"/>
      <c r="H14" s="231" t="s">
        <v>5</v>
      </c>
      <c r="I14" s="224" t="s">
        <v>6</v>
      </c>
      <c r="J14" s="224" t="s">
        <v>7</v>
      </c>
      <c r="K14" s="231" t="s">
        <v>5</v>
      </c>
      <c r="L14" s="224" t="s">
        <v>6</v>
      </c>
      <c r="M14" s="224" t="s">
        <v>7</v>
      </c>
      <c r="N14" s="231" t="s">
        <v>5</v>
      </c>
      <c r="O14" s="224" t="s">
        <v>6</v>
      </c>
      <c r="P14" s="224" t="s">
        <v>7</v>
      </c>
    </row>
    <row r="15" spans="1:16" ht="14.25" customHeight="1">
      <c r="A15" s="259">
        <v>1</v>
      </c>
      <c r="B15" s="11">
        <v>2</v>
      </c>
      <c r="C15" s="538">
        <v>2</v>
      </c>
      <c r="D15" s="539"/>
      <c r="E15" s="540"/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  <c r="N15" s="11">
        <v>11</v>
      </c>
      <c r="O15" s="64">
        <v>12</v>
      </c>
      <c r="P15" s="64">
        <v>13</v>
      </c>
    </row>
    <row r="16" spans="1:16" ht="47.25" customHeight="1">
      <c r="A16" s="259"/>
      <c r="B16" s="11"/>
      <c r="C16" s="402" t="s">
        <v>335</v>
      </c>
      <c r="D16" s="403"/>
      <c r="E16" s="404"/>
      <c r="F16" s="22" t="s">
        <v>46</v>
      </c>
      <c r="G16" s="11"/>
      <c r="H16" s="253">
        <f>168530.84+1593+7182.3+20-1349.689</f>
        <v>175976.45099999997</v>
      </c>
      <c r="I16" s="254">
        <f>24538.6</f>
        <v>24538.6</v>
      </c>
      <c r="J16" s="21">
        <f>H16+I16</f>
        <v>200515.05099999998</v>
      </c>
      <c r="K16" s="118">
        <v>151846.459</v>
      </c>
      <c r="L16" s="118">
        <f>31769.693</f>
        <v>31769.693</v>
      </c>
      <c r="M16" s="262">
        <f>K16+L16</f>
        <v>183616.152</v>
      </c>
      <c r="N16" s="263">
        <f>H16-K16</f>
        <v>24129.99199999997</v>
      </c>
      <c r="O16" s="263">
        <f>I16-L16</f>
        <v>-7231.093000000001</v>
      </c>
      <c r="P16" s="263">
        <f>J16-M16</f>
        <v>16898.898999999976</v>
      </c>
    </row>
    <row r="17" spans="1:16" ht="15.75" customHeight="1">
      <c r="A17" s="259">
        <v>1</v>
      </c>
      <c r="B17" s="75" t="s">
        <v>243</v>
      </c>
      <c r="C17" s="410" t="s">
        <v>336</v>
      </c>
      <c r="D17" s="478"/>
      <c r="E17" s="411"/>
      <c r="F17" s="8"/>
      <c r="G17" s="8"/>
      <c r="H17" s="35"/>
      <c r="I17" s="35"/>
      <c r="J17" s="35"/>
      <c r="K17" s="27"/>
      <c r="L17" s="27"/>
      <c r="M17" s="27"/>
      <c r="N17" s="35"/>
      <c r="O17" s="7"/>
      <c r="P17" s="7"/>
    </row>
    <row r="18" spans="1:16" ht="20.25" customHeight="1">
      <c r="A18" s="259"/>
      <c r="B18" s="11"/>
      <c r="C18" s="587" t="s">
        <v>115</v>
      </c>
      <c r="D18" s="588"/>
      <c r="E18" s="589"/>
      <c r="F18" s="80" t="s">
        <v>22</v>
      </c>
      <c r="G18" s="129" t="s">
        <v>23</v>
      </c>
      <c r="H18" s="27">
        <v>17</v>
      </c>
      <c r="I18" s="27"/>
      <c r="J18" s="27">
        <f aca="true" t="shared" si="0" ref="J18:J25">H18+I18</f>
        <v>17</v>
      </c>
      <c r="K18" s="160">
        <v>16</v>
      </c>
      <c r="L18" s="160"/>
      <c r="M18" s="160">
        <f>K18+L18</f>
        <v>16</v>
      </c>
      <c r="N18" s="132">
        <f aca="true" t="shared" si="1" ref="N18:N24">H18-K18</f>
        <v>1</v>
      </c>
      <c r="O18" s="132"/>
      <c r="P18" s="132">
        <f>J18-M18</f>
        <v>1</v>
      </c>
    </row>
    <row r="19" spans="1:16" ht="24" customHeight="1">
      <c r="A19" s="259"/>
      <c r="B19" s="11"/>
      <c r="C19" s="581" t="s">
        <v>171</v>
      </c>
      <c r="D19" s="582"/>
      <c r="E19" s="583"/>
      <c r="F19" s="80" t="s">
        <v>22</v>
      </c>
      <c r="G19" s="129" t="s">
        <v>23</v>
      </c>
      <c r="H19" s="132">
        <v>1688.88</v>
      </c>
      <c r="I19" s="132"/>
      <c r="J19" s="27">
        <f t="shared" si="0"/>
        <v>1688.88</v>
      </c>
      <c r="K19" s="163">
        <v>1638.19</v>
      </c>
      <c r="L19" s="163"/>
      <c r="M19" s="160">
        <f aca="true" t="shared" si="2" ref="M19:M25">K19+L19</f>
        <v>1638.19</v>
      </c>
      <c r="N19" s="132">
        <f t="shared" si="1"/>
        <v>50.690000000000055</v>
      </c>
      <c r="O19" s="132"/>
      <c r="P19" s="132">
        <f aca="true" t="shared" si="3" ref="P19:P43">J19-M19</f>
        <v>50.690000000000055</v>
      </c>
    </row>
    <row r="20" spans="1:16" ht="29.25" customHeight="1" hidden="1">
      <c r="A20" s="259"/>
      <c r="B20" s="11"/>
      <c r="C20" s="581" t="s">
        <v>105</v>
      </c>
      <c r="D20" s="582"/>
      <c r="E20" s="583"/>
      <c r="F20" s="80" t="s">
        <v>22</v>
      </c>
      <c r="G20" s="217" t="s">
        <v>23</v>
      </c>
      <c r="H20" s="132">
        <v>290.73</v>
      </c>
      <c r="I20" s="132"/>
      <c r="J20" s="27">
        <f t="shared" si="0"/>
        <v>290.73</v>
      </c>
      <c r="K20" s="163">
        <v>285.44</v>
      </c>
      <c r="L20" s="163"/>
      <c r="M20" s="160">
        <f t="shared" si="2"/>
        <v>285.44</v>
      </c>
      <c r="N20" s="132">
        <f t="shared" si="1"/>
        <v>5.2900000000000205</v>
      </c>
      <c r="O20" s="132">
        <f>I20-L20</f>
        <v>0</v>
      </c>
      <c r="P20" s="132">
        <f t="shared" si="3"/>
        <v>5.2900000000000205</v>
      </c>
    </row>
    <row r="21" spans="1:16" ht="29.25" customHeight="1" hidden="1">
      <c r="A21" s="259"/>
      <c r="B21" s="11"/>
      <c r="C21" s="581" t="s">
        <v>106</v>
      </c>
      <c r="D21" s="582"/>
      <c r="E21" s="583"/>
      <c r="F21" s="80" t="s">
        <v>22</v>
      </c>
      <c r="G21" s="217" t="s">
        <v>23</v>
      </c>
      <c r="H21" s="132">
        <v>185.65</v>
      </c>
      <c r="I21" s="132"/>
      <c r="J21" s="27">
        <f t="shared" si="0"/>
        <v>185.65</v>
      </c>
      <c r="K21" s="163">
        <v>177.3</v>
      </c>
      <c r="L21" s="163"/>
      <c r="M21" s="160">
        <f t="shared" si="2"/>
        <v>177.3</v>
      </c>
      <c r="N21" s="132">
        <f t="shared" si="1"/>
        <v>8.349999999999994</v>
      </c>
      <c r="O21" s="132">
        <f>I21-L21</f>
        <v>0</v>
      </c>
      <c r="P21" s="132">
        <f t="shared" si="3"/>
        <v>8.349999999999994</v>
      </c>
    </row>
    <row r="22" spans="1:16" ht="29.25" customHeight="1" hidden="1">
      <c r="A22" s="259"/>
      <c r="B22" s="11"/>
      <c r="C22" s="581" t="s">
        <v>172</v>
      </c>
      <c r="D22" s="582"/>
      <c r="E22" s="583"/>
      <c r="F22" s="80" t="s">
        <v>22</v>
      </c>
      <c r="G22" s="217" t="s">
        <v>23</v>
      </c>
      <c r="H22" s="132">
        <v>367.75</v>
      </c>
      <c r="I22" s="132"/>
      <c r="J22" s="27">
        <f t="shared" si="0"/>
        <v>367.75</v>
      </c>
      <c r="K22" s="163">
        <v>356.45</v>
      </c>
      <c r="L22" s="163"/>
      <c r="M22" s="160">
        <f t="shared" si="2"/>
        <v>356.45</v>
      </c>
      <c r="N22" s="132">
        <f t="shared" si="1"/>
        <v>11.300000000000011</v>
      </c>
      <c r="O22" s="132">
        <f>I22-L22</f>
        <v>0</v>
      </c>
      <c r="P22" s="132">
        <f t="shared" si="3"/>
        <v>11.300000000000011</v>
      </c>
    </row>
    <row r="23" spans="1:16" ht="29.25" customHeight="1" hidden="1">
      <c r="A23" s="259"/>
      <c r="B23" s="11"/>
      <c r="C23" s="581" t="s">
        <v>124</v>
      </c>
      <c r="D23" s="582"/>
      <c r="E23" s="583"/>
      <c r="F23" s="80" t="s">
        <v>22</v>
      </c>
      <c r="G23" s="217" t="s">
        <v>23</v>
      </c>
      <c r="H23" s="132">
        <v>282</v>
      </c>
      <c r="I23" s="132"/>
      <c r="J23" s="27">
        <f t="shared" si="0"/>
        <v>282</v>
      </c>
      <c r="K23" s="163">
        <v>270</v>
      </c>
      <c r="L23" s="163"/>
      <c r="M23" s="160">
        <f t="shared" si="2"/>
        <v>270</v>
      </c>
      <c r="N23" s="132">
        <f t="shared" si="1"/>
        <v>12</v>
      </c>
      <c r="O23" s="132">
        <f>I23-L23</f>
        <v>0</v>
      </c>
      <c r="P23" s="132">
        <f t="shared" si="3"/>
        <v>12</v>
      </c>
    </row>
    <row r="24" spans="1:16" ht="29.25" customHeight="1" hidden="1">
      <c r="A24" s="259"/>
      <c r="B24" s="11"/>
      <c r="C24" s="581" t="s">
        <v>125</v>
      </c>
      <c r="D24" s="582"/>
      <c r="E24" s="583"/>
      <c r="F24" s="80" t="s">
        <v>22</v>
      </c>
      <c r="G24" s="217" t="s">
        <v>23</v>
      </c>
      <c r="H24" s="132">
        <v>562.75</v>
      </c>
      <c r="I24" s="132"/>
      <c r="J24" s="27">
        <f t="shared" si="0"/>
        <v>562.75</v>
      </c>
      <c r="K24" s="163">
        <v>549</v>
      </c>
      <c r="L24" s="163"/>
      <c r="M24" s="160">
        <f t="shared" si="2"/>
        <v>549</v>
      </c>
      <c r="N24" s="132">
        <f t="shared" si="1"/>
        <v>13.75</v>
      </c>
      <c r="O24" s="132">
        <f>I24-L24</f>
        <v>0</v>
      </c>
      <c r="P24" s="132">
        <f t="shared" si="3"/>
        <v>13.75</v>
      </c>
    </row>
    <row r="25" spans="1:16" ht="29.25" customHeight="1" hidden="1">
      <c r="A25" s="259"/>
      <c r="B25" s="11"/>
      <c r="C25" s="584" t="s">
        <v>331</v>
      </c>
      <c r="D25" s="585"/>
      <c r="E25" s="586"/>
      <c r="F25" s="80" t="s">
        <v>22</v>
      </c>
      <c r="G25" s="129" t="s">
        <v>128</v>
      </c>
      <c r="H25" s="161">
        <f>914.68+774.2</f>
        <v>1688.88</v>
      </c>
      <c r="I25" s="161"/>
      <c r="J25" s="21">
        <f t="shared" si="0"/>
        <v>1688.88</v>
      </c>
      <c r="K25" s="161">
        <f>887.75+750.44</f>
        <v>1638.19</v>
      </c>
      <c r="L25" s="161"/>
      <c r="M25" s="245">
        <f t="shared" si="2"/>
        <v>1638.19</v>
      </c>
      <c r="N25" s="137"/>
      <c r="O25" s="137"/>
      <c r="P25" s="137">
        <f t="shared" si="3"/>
        <v>50.690000000000055</v>
      </c>
    </row>
    <row r="26" spans="1:16" ht="15.75" customHeight="1">
      <c r="A26" s="259">
        <v>2</v>
      </c>
      <c r="B26" s="75" t="s">
        <v>243</v>
      </c>
      <c r="C26" s="388" t="s">
        <v>107</v>
      </c>
      <c r="D26" s="389"/>
      <c r="E26" s="390"/>
      <c r="F26" s="8"/>
      <c r="G26" s="189"/>
      <c r="H26" s="8"/>
      <c r="I26" s="8"/>
      <c r="J26" s="8"/>
      <c r="K26" s="8"/>
      <c r="L26" s="8"/>
      <c r="M26" s="8"/>
      <c r="N26" s="8"/>
      <c r="O26" s="7"/>
      <c r="P26" s="7"/>
    </row>
    <row r="27" spans="1:16" ht="23.25" customHeight="1">
      <c r="A27" s="259"/>
      <c r="B27" s="130"/>
      <c r="C27" s="572" t="s">
        <v>338</v>
      </c>
      <c r="D27" s="573"/>
      <c r="E27" s="574"/>
      <c r="F27" s="80" t="s">
        <v>22</v>
      </c>
      <c r="G27" s="167" t="s">
        <v>244</v>
      </c>
      <c r="H27" s="248">
        <f>2066+3098</f>
        <v>5164</v>
      </c>
      <c r="I27" s="248"/>
      <c r="J27" s="248">
        <f>H27+I27</f>
        <v>5164</v>
      </c>
      <c r="K27" s="248">
        <f>2101+3151</f>
        <v>5252</v>
      </c>
      <c r="L27" s="250"/>
      <c r="M27" s="249">
        <f>K27+L27</f>
        <v>5252</v>
      </c>
      <c r="N27" s="132">
        <f aca="true" t="shared" si="4" ref="N27:N43">H27-K27</f>
        <v>-88</v>
      </c>
      <c r="O27" s="237"/>
      <c r="P27" s="137">
        <f t="shared" si="3"/>
        <v>-88</v>
      </c>
    </row>
    <row r="28" spans="1:16" ht="23.25" customHeight="1" hidden="1">
      <c r="A28" s="259"/>
      <c r="B28" s="130"/>
      <c r="C28" s="578" t="s">
        <v>176</v>
      </c>
      <c r="D28" s="579"/>
      <c r="E28" s="580"/>
      <c r="F28" s="80" t="s">
        <v>22</v>
      </c>
      <c r="G28" s="167" t="s">
        <v>244</v>
      </c>
      <c r="H28" s="251"/>
      <c r="I28" s="251"/>
      <c r="J28" s="251"/>
      <c r="K28" s="248"/>
      <c r="L28" s="249"/>
      <c r="M28" s="249"/>
      <c r="N28" s="132">
        <f t="shared" si="4"/>
        <v>0</v>
      </c>
      <c r="O28" s="236"/>
      <c r="P28" s="137">
        <f t="shared" si="3"/>
        <v>0</v>
      </c>
    </row>
    <row r="29" spans="1:16" ht="23.25" customHeight="1" hidden="1">
      <c r="A29" s="259"/>
      <c r="B29" s="130"/>
      <c r="C29" s="578" t="s">
        <v>177</v>
      </c>
      <c r="D29" s="579"/>
      <c r="E29" s="580"/>
      <c r="F29" s="80" t="s">
        <v>22</v>
      </c>
      <c r="G29" s="167" t="s">
        <v>244</v>
      </c>
      <c r="H29" s="248" t="s">
        <v>298</v>
      </c>
      <c r="I29" s="248"/>
      <c r="J29" s="248"/>
      <c r="K29" s="248" t="s">
        <v>263</v>
      </c>
      <c r="L29" s="247"/>
      <c r="M29" s="249"/>
      <c r="N29" s="132" t="e">
        <f t="shared" si="4"/>
        <v>#VALUE!</v>
      </c>
      <c r="O29" s="236"/>
      <c r="P29" s="137">
        <f t="shared" si="3"/>
        <v>0</v>
      </c>
    </row>
    <row r="30" spans="1:16" ht="23.25" customHeight="1" hidden="1">
      <c r="A30" s="259"/>
      <c r="B30" s="130"/>
      <c r="C30" s="578" t="s">
        <v>178</v>
      </c>
      <c r="D30" s="579"/>
      <c r="E30" s="580"/>
      <c r="F30" s="80" t="s">
        <v>22</v>
      </c>
      <c r="G30" s="167" t="s">
        <v>244</v>
      </c>
      <c r="H30" s="248" t="s">
        <v>299</v>
      </c>
      <c r="I30" s="248"/>
      <c r="J30" s="248"/>
      <c r="K30" s="248" t="s">
        <v>188</v>
      </c>
      <c r="L30" s="247"/>
      <c r="M30" s="249"/>
      <c r="N30" s="132" t="e">
        <f t="shared" si="4"/>
        <v>#VALUE!</v>
      </c>
      <c r="O30" s="236"/>
      <c r="P30" s="137">
        <f t="shared" si="3"/>
        <v>0</v>
      </c>
    </row>
    <row r="31" spans="1:16" ht="23.25" customHeight="1" hidden="1">
      <c r="A31" s="259"/>
      <c r="B31" s="130"/>
      <c r="C31" s="578" t="s">
        <v>179</v>
      </c>
      <c r="D31" s="579"/>
      <c r="E31" s="580"/>
      <c r="F31" s="80" t="s">
        <v>22</v>
      </c>
      <c r="G31" s="167" t="s">
        <v>244</v>
      </c>
      <c r="H31" s="248" t="s">
        <v>300</v>
      </c>
      <c r="I31" s="248"/>
      <c r="J31" s="248"/>
      <c r="K31" s="248" t="s">
        <v>189</v>
      </c>
      <c r="L31" s="247"/>
      <c r="M31" s="249"/>
      <c r="N31" s="132" t="e">
        <f t="shared" si="4"/>
        <v>#VALUE!</v>
      </c>
      <c r="O31" s="236"/>
      <c r="P31" s="137">
        <f t="shared" si="3"/>
        <v>0</v>
      </c>
    </row>
    <row r="32" spans="1:16" ht="23.25" customHeight="1" hidden="1">
      <c r="A32" s="259"/>
      <c r="B32" s="130"/>
      <c r="C32" s="578" t="s">
        <v>180</v>
      </c>
      <c r="D32" s="579"/>
      <c r="E32" s="580"/>
      <c r="F32" s="80" t="s">
        <v>22</v>
      </c>
      <c r="G32" s="167" t="s">
        <v>244</v>
      </c>
      <c r="H32" s="248" t="s">
        <v>301</v>
      </c>
      <c r="I32" s="248"/>
      <c r="J32" s="248"/>
      <c r="K32" s="248" t="s">
        <v>190</v>
      </c>
      <c r="L32" s="247"/>
      <c r="M32" s="249"/>
      <c r="N32" s="132" t="e">
        <f t="shared" si="4"/>
        <v>#VALUE!</v>
      </c>
      <c r="O32" s="236"/>
      <c r="P32" s="137">
        <f t="shared" si="3"/>
        <v>0</v>
      </c>
    </row>
    <row r="33" spans="1:16" ht="30.75" customHeight="1" hidden="1">
      <c r="A33" s="259"/>
      <c r="B33" s="130"/>
      <c r="C33" s="572" t="s">
        <v>181</v>
      </c>
      <c r="D33" s="573"/>
      <c r="E33" s="574"/>
      <c r="F33" s="80" t="s">
        <v>22</v>
      </c>
      <c r="G33" s="167" t="s">
        <v>244</v>
      </c>
      <c r="H33" s="248" t="s">
        <v>198</v>
      </c>
      <c r="I33" s="248"/>
      <c r="J33" s="248"/>
      <c r="K33" s="248" t="s">
        <v>198</v>
      </c>
      <c r="L33" s="247"/>
      <c r="M33" s="249"/>
      <c r="N33" s="132" t="e">
        <f t="shared" si="4"/>
        <v>#VALUE!</v>
      </c>
      <c r="O33" s="236"/>
      <c r="P33" s="137">
        <f t="shared" si="3"/>
        <v>0</v>
      </c>
    </row>
    <row r="34" spans="1:16" ht="30.75" customHeight="1" hidden="1">
      <c r="A34" s="259"/>
      <c r="B34" s="130"/>
      <c r="C34" s="575" t="s">
        <v>182</v>
      </c>
      <c r="D34" s="576"/>
      <c r="E34" s="577"/>
      <c r="F34" s="80" t="s">
        <v>22</v>
      </c>
      <c r="G34" s="167" t="s">
        <v>244</v>
      </c>
      <c r="H34" s="251" t="s">
        <v>200</v>
      </c>
      <c r="I34" s="251"/>
      <c r="J34" s="251"/>
      <c r="K34" s="248" t="s">
        <v>191</v>
      </c>
      <c r="L34" s="247"/>
      <c r="M34" s="249"/>
      <c r="N34" s="132" t="e">
        <f t="shared" si="4"/>
        <v>#VALUE!</v>
      </c>
      <c r="O34" s="236"/>
      <c r="P34" s="137">
        <f t="shared" si="3"/>
        <v>0</v>
      </c>
    </row>
    <row r="35" spans="1:16" ht="30.75" customHeight="1" hidden="1">
      <c r="A35" s="259"/>
      <c r="B35" s="130"/>
      <c r="C35" s="575" t="s">
        <v>183</v>
      </c>
      <c r="D35" s="576"/>
      <c r="E35" s="577"/>
      <c r="F35" s="80" t="s">
        <v>22</v>
      </c>
      <c r="G35" s="167" t="s">
        <v>244</v>
      </c>
      <c r="H35" s="251" t="s">
        <v>201</v>
      </c>
      <c r="I35" s="251"/>
      <c r="J35" s="251"/>
      <c r="K35" s="248" t="s">
        <v>192</v>
      </c>
      <c r="L35" s="247"/>
      <c r="M35" s="249"/>
      <c r="N35" s="132" t="e">
        <f t="shared" si="4"/>
        <v>#VALUE!</v>
      </c>
      <c r="O35" s="236"/>
      <c r="P35" s="137">
        <f t="shared" si="3"/>
        <v>0</v>
      </c>
    </row>
    <row r="36" spans="1:16" ht="30.75" customHeight="1" hidden="1">
      <c r="A36" s="259"/>
      <c r="B36" s="130"/>
      <c r="C36" s="575" t="s">
        <v>184</v>
      </c>
      <c r="D36" s="576"/>
      <c r="E36" s="577"/>
      <c r="F36" s="80" t="s">
        <v>22</v>
      </c>
      <c r="G36" s="167" t="s">
        <v>244</v>
      </c>
      <c r="H36" s="251" t="s">
        <v>202</v>
      </c>
      <c r="I36" s="251"/>
      <c r="J36" s="251"/>
      <c r="K36" s="248" t="s">
        <v>193</v>
      </c>
      <c r="L36" s="247"/>
      <c r="M36" s="249"/>
      <c r="N36" s="132" t="e">
        <f t="shared" si="4"/>
        <v>#VALUE!</v>
      </c>
      <c r="O36" s="236"/>
      <c r="P36" s="137">
        <f t="shared" si="3"/>
        <v>0</v>
      </c>
    </row>
    <row r="37" spans="1:16" ht="30.75" customHeight="1" hidden="1">
      <c r="A37" s="259"/>
      <c r="B37" s="130"/>
      <c r="C37" s="575" t="s">
        <v>185</v>
      </c>
      <c r="D37" s="576"/>
      <c r="E37" s="577"/>
      <c r="F37" s="80" t="s">
        <v>22</v>
      </c>
      <c r="G37" s="167" t="s">
        <v>244</v>
      </c>
      <c r="H37" s="251" t="s">
        <v>194</v>
      </c>
      <c r="I37" s="251"/>
      <c r="J37" s="251"/>
      <c r="K37" s="248" t="s">
        <v>194</v>
      </c>
      <c r="L37" s="247"/>
      <c r="M37" s="249"/>
      <c r="N37" s="132" t="e">
        <f t="shared" si="4"/>
        <v>#VALUE!</v>
      </c>
      <c r="O37" s="236"/>
      <c r="P37" s="137">
        <f t="shared" si="3"/>
        <v>0</v>
      </c>
    </row>
    <row r="38" spans="1:16" ht="22.5" customHeight="1">
      <c r="A38" s="259"/>
      <c r="B38" s="130"/>
      <c r="C38" s="575" t="s">
        <v>339</v>
      </c>
      <c r="D38" s="576"/>
      <c r="E38" s="577"/>
      <c r="F38" s="80" t="s">
        <v>22</v>
      </c>
      <c r="G38" s="167" t="s">
        <v>244</v>
      </c>
      <c r="H38" s="252">
        <f>864+1296</f>
        <v>2160</v>
      </c>
      <c r="I38" s="252"/>
      <c r="J38" s="248">
        <f aca="true" t="shared" si="5" ref="J38:J43">H38+I38</f>
        <v>2160</v>
      </c>
      <c r="K38" s="248">
        <f>862+1293</f>
        <v>2155</v>
      </c>
      <c r="L38" s="250"/>
      <c r="M38" s="249">
        <f aca="true" t="shared" si="6" ref="M38:M43">K38+L38</f>
        <v>2155</v>
      </c>
      <c r="N38" s="132">
        <f t="shared" si="4"/>
        <v>5</v>
      </c>
      <c r="O38" s="237"/>
      <c r="P38" s="137">
        <f t="shared" si="3"/>
        <v>5</v>
      </c>
    </row>
    <row r="39" spans="1:16" ht="22.5" customHeight="1" hidden="1">
      <c r="A39" s="259"/>
      <c r="B39" s="130"/>
      <c r="C39" s="572" t="s">
        <v>177</v>
      </c>
      <c r="D39" s="573"/>
      <c r="E39" s="574"/>
      <c r="F39" s="80" t="s">
        <v>22</v>
      </c>
      <c r="G39" s="167" t="s">
        <v>244</v>
      </c>
      <c r="H39" s="251" t="s">
        <v>206</v>
      </c>
      <c r="I39" s="251"/>
      <c r="J39" s="248" t="e">
        <f t="shared" si="5"/>
        <v>#VALUE!</v>
      </c>
      <c r="K39" s="248" t="s">
        <v>247</v>
      </c>
      <c r="L39" s="250"/>
      <c r="M39" s="249" t="e">
        <f t="shared" si="6"/>
        <v>#VALUE!</v>
      </c>
      <c r="N39" s="132" t="e">
        <f t="shared" si="4"/>
        <v>#VALUE!</v>
      </c>
      <c r="O39" s="237"/>
      <c r="P39" s="137" t="e">
        <f t="shared" si="3"/>
        <v>#VALUE!</v>
      </c>
    </row>
    <row r="40" spans="1:16" ht="22.5" customHeight="1" hidden="1">
      <c r="A40" s="259"/>
      <c r="B40" s="75" t="s">
        <v>243</v>
      </c>
      <c r="C40" s="572" t="s">
        <v>178</v>
      </c>
      <c r="D40" s="573"/>
      <c r="E40" s="574"/>
      <c r="F40" s="80" t="s">
        <v>22</v>
      </c>
      <c r="G40" s="167" t="s">
        <v>244</v>
      </c>
      <c r="H40" s="248" t="s">
        <v>195</v>
      </c>
      <c r="I40" s="248"/>
      <c r="J40" s="248" t="e">
        <f t="shared" si="5"/>
        <v>#VALUE!</v>
      </c>
      <c r="K40" s="248" t="s">
        <v>195</v>
      </c>
      <c r="L40" s="250"/>
      <c r="M40" s="249" t="e">
        <f t="shared" si="6"/>
        <v>#VALUE!</v>
      </c>
      <c r="N40" s="132" t="e">
        <f t="shared" si="4"/>
        <v>#VALUE!</v>
      </c>
      <c r="O40" s="237"/>
      <c r="P40" s="137" t="e">
        <f t="shared" si="3"/>
        <v>#VALUE!</v>
      </c>
    </row>
    <row r="41" spans="1:16" ht="22.5" customHeight="1" hidden="1">
      <c r="A41" s="259"/>
      <c r="B41" s="130"/>
      <c r="C41" s="572" t="s">
        <v>179</v>
      </c>
      <c r="D41" s="573"/>
      <c r="E41" s="574"/>
      <c r="F41" s="80" t="s">
        <v>22</v>
      </c>
      <c r="G41" s="167" t="s">
        <v>244</v>
      </c>
      <c r="H41" s="248" t="s">
        <v>196</v>
      </c>
      <c r="I41" s="248"/>
      <c r="J41" s="248" t="e">
        <f t="shared" si="5"/>
        <v>#VALUE!</v>
      </c>
      <c r="K41" s="248" t="s">
        <v>196</v>
      </c>
      <c r="L41" s="250"/>
      <c r="M41" s="249" t="e">
        <f t="shared" si="6"/>
        <v>#VALUE!</v>
      </c>
      <c r="N41" s="132" t="e">
        <f t="shared" si="4"/>
        <v>#VALUE!</v>
      </c>
      <c r="O41" s="237"/>
      <c r="P41" s="137" t="e">
        <f t="shared" si="3"/>
        <v>#VALUE!</v>
      </c>
    </row>
    <row r="42" spans="1:16" ht="22.5" customHeight="1" hidden="1">
      <c r="A42" s="259"/>
      <c r="B42" s="130"/>
      <c r="C42" s="572" t="s">
        <v>180</v>
      </c>
      <c r="D42" s="573"/>
      <c r="E42" s="574"/>
      <c r="F42" s="80" t="s">
        <v>22</v>
      </c>
      <c r="G42" s="167" t="s">
        <v>244</v>
      </c>
      <c r="H42" s="248" t="s">
        <v>197</v>
      </c>
      <c r="I42" s="248"/>
      <c r="J42" s="248" t="e">
        <f t="shared" si="5"/>
        <v>#VALUE!</v>
      </c>
      <c r="K42" s="248" t="s">
        <v>197</v>
      </c>
      <c r="L42" s="250"/>
      <c r="M42" s="249" t="e">
        <f t="shared" si="6"/>
        <v>#VALUE!</v>
      </c>
      <c r="N42" s="132" t="e">
        <f t="shared" si="4"/>
        <v>#VALUE!</v>
      </c>
      <c r="O42" s="237"/>
      <c r="P42" s="137" t="e">
        <f t="shared" si="3"/>
        <v>#VALUE!</v>
      </c>
    </row>
    <row r="43" spans="1:16" ht="22.5" customHeight="1">
      <c r="A43" s="259"/>
      <c r="B43" s="130"/>
      <c r="C43" s="575" t="s">
        <v>187</v>
      </c>
      <c r="D43" s="576"/>
      <c r="E43" s="577"/>
      <c r="F43" s="80" t="s">
        <v>22</v>
      </c>
      <c r="G43" s="167" t="s">
        <v>244</v>
      </c>
      <c r="H43" s="252">
        <f>864+1296</f>
        <v>2160</v>
      </c>
      <c r="I43" s="252"/>
      <c r="J43" s="248">
        <f t="shared" si="5"/>
        <v>2160</v>
      </c>
      <c r="K43" s="248">
        <f>860+1164</f>
        <v>2024</v>
      </c>
      <c r="L43" s="250"/>
      <c r="M43" s="249">
        <f t="shared" si="6"/>
        <v>2024</v>
      </c>
      <c r="N43" s="132">
        <f t="shared" si="4"/>
        <v>136</v>
      </c>
      <c r="O43" s="237"/>
      <c r="P43" s="137">
        <f t="shared" si="3"/>
        <v>136</v>
      </c>
    </row>
    <row r="44" spans="1:16" ht="18.75" customHeight="1" hidden="1">
      <c r="A44" s="259"/>
      <c r="B44" s="130"/>
      <c r="C44" s="405" t="s">
        <v>177</v>
      </c>
      <c r="D44" s="406"/>
      <c r="E44" s="407"/>
      <c r="F44" s="80" t="s">
        <v>22</v>
      </c>
      <c r="G44" s="189" t="s">
        <v>244</v>
      </c>
      <c r="H44" s="27" t="s">
        <v>206</v>
      </c>
      <c r="I44" s="27"/>
      <c r="J44" s="27"/>
      <c r="K44" s="154" t="s">
        <v>249</v>
      </c>
      <c r="L44" s="232"/>
      <c r="M44" s="232"/>
      <c r="N44" s="190"/>
      <c r="O44" s="7"/>
      <c r="P44" s="7"/>
    </row>
    <row r="45" spans="1:16" ht="18.75" customHeight="1" hidden="1">
      <c r="A45" s="259"/>
      <c r="B45" s="130"/>
      <c r="C45" s="405" t="s">
        <v>178</v>
      </c>
      <c r="D45" s="406"/>
      <c r="E45" s="407"/>
      <c r="F45" s="80" t="s">
        <v>22</v>
      </c>
      <c r="G45" s="189" t="s">
        <v>244</v>
      </c>
      <c r="H45" s="154" t="s">
        <v>195</v>
      </c>
      <c r="I45" s="154"/>
      <c r="J45" s="154"/>
      <c r="K45" s="154" t="s">
        <v>251</v>
      </c>
      <c r="L45" s="232"/>
      <c r="M45" s="232"/>
      <c r="N45" s="190"/>
      <c r="O45" s="7"/>
      <c r="P45" s="7"/>
    </row>
    <row r="46" spans="1:16" ht="18.75" customHeight="1" hidden="1">
      <c r="A46" s="259"/>
      <c r="B46" s="130"/>
      <c r="C46" s="405" t="s">
        <v>179</v>
      </c>
      <c r="D46" s="406"/>
      <c r="E46" s="407"/>
      <c r="F46" s="80" t="s">
        <v>22</v>
      </c>
      <c r="G46" s="189" t="s">
        <v>244</v>
      </c>
      <c r="H46" s="154" t="s">
        <v>196</v>
      </c>
      <c r="I46" s="154"/>
      <c r="J46" s="154"/>
      <c r="K46" s="154" t="s">
        <v>252</v>
      </c>
      <c r="L46" s="232"/>
      <c r="M46" s="232"/>
      <c r="N46" s="190"/>
      <c r="O46" s="7"/>
      <c r="P46" s="7"/>
    </row>
    <row r="47" spans="1:16" ht="18.75" customHeight="1" hidden="1">
      <c r="A47" s="259"/>
      <c r="B47" s="130"/>
      <c r="C47" s="405" t="s">
        <v>180</v>
      </c>
      <c r="D47" s="406"/>
      <c r="E47" s="407"/>
      <c r="F47" s="80" t="s">
        <v>22</v>
      </c>
      <c r="G47" s="189" t="s">
        <v>244</v>
      </c>
      <c r="H47" s="154" t="s">
        <v>197</v>
      </c>
      <c r="I47" s="154"/>
      <c r="J47" s="154"/>
      <c r="K47" s="154" t="s">
        <v>253</v>
      </c>
      <c r="L47" s="232"/>
      <c r="M47" s="232"/>
      <c r="N47" s="190"/>
      <c r="O47" s="7"/>
      <c r="P47" s="7"/>
    </row>
    <row r="48" spans="1:16" ht="18.75" customHeight="1" hidden="1">
      <c r="A48" s="259"/>
      <c r="B48" s="130"/>
      <c r="C48" s="592"/>
      <c r="D48" s="593"/>
      <c r="E48" s="594"/>
      <c r="F48" s="80"/>
      <c r="G48" s="8"/>
      <c r="H48" s="140"/>
      <c r="I48" s="140"/>
      <c r="J48" s="140"/>
      <c r="K48" s="140"/>
      <c r="L48" s="140"/>
      <c r="M48" s="140"/>
      <c r="N48" s="190"/>
      <c r="O48" s="7"/>
      <c r="P48" s="7"/>
    </row>
    <row r="49" spans="1:16" ht="15.75" customHeight="1">
      <c r="A49" s="259">
        <v>3</v>
      </c>
      <c r="B49" s="75" t="s">
        <v>243</v>
      </c>
      <c r="C49" s="464" t="s">
        <v>108</v>
      </c>
      <c r="D49" s="465"/>
      <c r="E49" s="466"/>
      <c r="F49" s="8"/>
      <c r="G49" s="8"/>
      <c r="H49" s="35"/>
      <c r="I49" s="35"/>
      <c r="J49" s="35"/>
      <c r="K49" s="35"/>
      <c r="L49" s="35"/>
      <c r="M49" s="35"/>
      <c r="N49" s="191"/>
      <c r="O49" s="7"/>
      <c r="P49" s="7"/>
    </row>
    <row r="50" spans="1:17" ht="19.5" customHeight="1">
      <c r="A50" s="259"/>
      <c r="B50" s="11"/>
      <c r="C50" s="581" t="s">
        <v>203</v>
      </c>
      <c r="D50" s="582"/>
      <c r="E50" s="583"/>
      <c r="F50" s="8" t="s">
        <v>46</v>
      </c>
      <c r="G50" s="167" t="s">
        <v>50</v>
      </c>
      <c r="H50" s="255">
        <f>H16/H27</f>
        <v>34.07754666924864</v>
      </c>
      <c r="I50" s="210"/>
      <c r="J50" s="255">
        <f aca="true" t="shared" si="7" ref="J50:P50">J16/J27</f>
        <v>38.82940569326103</v>
      </c>
      <c r="K50" s="255">
        <f t="shared" si="7"/>
        <v>28.9121209063214</v>
      </c>
      <c r="L50" s="255"/>
      <c r="M50" s="255">
        <f t="shared" si="7"/>
        <v>34.96118659558264</v>
      </c>
      <c r="N50" s="255">
        <f t="shared" si="7"/>
        <v>-274.2044545454542</v>
      </c>
      <c r="O50" s="255"/>
      <c r="P50" s="255">
        <f t="shared" si="7"/>
        <v>-192.0329431818179</v>
      </c>
      <c r="Q50" s="277"/>
    </row>
    <row r="51" spans="1:16" ht="18.75" customHeight="1" hidden="1">
      <c r="A51" s="259"/>
      <c r="B51" s="11"/>
      <c r="C51" s="391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3"/>
      <c r="O51" s="7"/>
      <c r="P51" s="7"/>
    </row>
    <row r="52" spans="1:16" ht="18.75" customHeight="1">
      <c r="A52" s="259">
        <v>4</v>
      </c>
      <c r="B52" s="75" t="s">
        <v>243</v>
      </c>
      <c r="C52" s="464" t="s">
        <v>110</v>
      </c>
      <c r="D52" s="465"/>
      <c r="E52" s="466"/>
      <c r="F52" s="8"/>
      <c r="G52" s="167" t="s">
        <v>50</v>
      </c>
      <c r="H52" s="35"/>
      <c r="I52" s="35"/>
      <c r="J52" s="35"/>
      <c r="K52" s="157"/>
      <c r="L52" s="225"/>
      <c r="M52" s="225"/>
      <c r="N52" s="35"/>
      <c r="O52" s="7"/>
      <c r="P52" s="7"/>
    </row>
    <row r="53" spans="1:16" ht="18.75" customHeight="1">
      <c r="A53" s="259"/>
      <c r="B53" s="130"/>
      <c r="C53" s="394" t="s">
        <v>204</v>
      </c>
      <c r="D53" s="371"/>
      <c r="E53" s="369"/>
      <c r="F53" s="8" t="s">
        <v>25</v>
      </c>
      <c r="G53" s="167" t="s">
        <v>50</v>
      </c>
      <c r="H53" s="164" t="s">
        <v>217</v>
      </c>
      <c r="I53" s="164"/>
      <c r="J53" s="164" t="s">
        <v>217</v>
      </c>
      <c r="K53" s="164" t="s">
        <v>217</v>
      </c>
      <c r="L53" s="233"/>
      <c r="M53" s="233" t="s">
        <v>217</v>
      </c>
      <c r="N53" s="35"/>
      <c r="O53" s="7"/>
      <c r="P53" s="7"/>
    </row>
    <row r="54" spans="1:16" ht="24" customHeight="1" hidden="1">
      <c r="A54" s="259"/>
      <c r="B54" s="130"/>
      <c r="C54" s="394" t="s">
        <v>212</v>
      </c>
      <c r="D54" s="371"/>
      <c r="E54" s="369"/>
      <c r="F54" s="8" t="s">
        <v>25</v>
      </c>
      <c r="G54" s="167" t="s">
        <v>50</v>
      </c>
      <c r="H54" s="164" t="s">
        <v>217</v>
      </c>
      <c r="I54" s="164"/>
      <c r="J54" s="164"/>
      <c r="K54" s="164" t="s">
        <v>207</v>
      </c>
      <c r="L54" s="233"/>
      <c r="M54" s="233"/>
      <c r="N54" s="27" t="s">
        <v>256</v>
      </c>
      <c r="O54" s="7"/>
      <c r="P54" s="7"/>
    </row>
    <row r="55" spans="1:16" ht="24" customHeight="1" hidden="1">
      <c r="A55" s="259"/>
      <c r="B55" s="130"/>
      <c r="C55" s="405" t="s">
        <v>177</v>
      </c>
      <c r="D55" s="406"/>
      <c r="E55" s="407"/>
      <c r="F55" s="8" t="s">
        <v>25</v>
      </c>
      <c r="G55" s="167" t="s">
        <v>50</v>
      </c>
      <c r="H55" s="164" t="s">
        <v>165</v>
      </c>
      <c r="I55" s="164"/>
      <c r="J55" s="164"/>
      <c r="K55" s="164" t="s">
        <v>208</v>
      </c>
      <c r="L55" s="233"/>
      <c r="M55" s="233"/>
      <c r="N55" s="35" t="s">
        <v>257</v>
      </c>
      <c r="O55" s="7"/>
      <c r="P55" s="7"/>
    </row>
    <row r="56" spans="1:16" ht="24" customHeight="1" hidden="1">
      <c r="A56" s="259"/>
      <c r="B56" s="130"/>
      <c r="C56" s="405" t="s">
        <v>178</v>
      </c>
      <c r="D56" s="406"/>
      <c r="E56" s="407"/>
      <c r="F56" s="8" t="s">
        <v>25</v>
      </c>
      <c r="G56" s="167" t="s">
        <v>50</v>
      </c>
      <c r="H56" s="164" t="s">
        <v>165</v>
      </c>
      <c r="I56" s="164"/>
      <c r="J56" s="164"/>
      <c r="K56" s="164" t="s">
        <v>209</v>
      </c>
      <c r="L56" s="233"/>
      <c r="M56" s="233"/>
      <c r="N56" s="35" t="s">
        <v>258</v>
      </c>
      <c r="O56" s="7"/>
      <c r="P56" s="7"/>
    </row>
    <row r="57" spans="1:16" ht="24" customHeight="1" hidden="1">
      <c r="A57" s="259"/>
      <c r="B57" s="130"/>
      <c r="C57" s="405" t="s">
        <v>179</v>
      </c>
      <c r="D57" s="406"/>
      <c r="E57" s="407"/>
      <c r="F57" s="8" t="s">
        <v>25</v>
      </c>
      <c r="G57" s="167" t="s">
        <v>50</v>
      </c>
      <c r="H57" s="164" t="s">
        <v>165</v>
      </c>
      <c r="I57" s="164"/>
      <c r="J57" s="164"/>
      <c r="K57" s="164" t="s">
        <v>210</v>
      </c>
      <c r="L57" s="233"/>
      <c r="M57" s="233"/>
      <c r="N57" s="35" t="s">
        <v>259</v>
      </c>
      <c r="O57" s="7"/>
      <c r="P57" s="7"/>
    </row>
    <row r="58" spans="1:16" ht="18.75" customHeight="1" hidden="1">
      <c r="A58" s="259"/>
      <c r="B58" s="130"/>
      <c r="C58" s="405" t="s">
        <v>180</v>
      </c>
      <c r="D58" s="406"/>
      <c r="E58" s="407"/>
      <c r="F58" s="8" t="s">
        <v>25</v>
      </c>
      <c r="G58" s="167" t="s">
        <v>50</v>
      </c>
      <c r="H58" s="164" t="s">
        <v>165</v>
      </c>
      <c r="I58" s="164"/>
      <c r="J58" s="164"/>
      <c r="K58" s="164" t="s">
        <v>211</v>
      </c>
      <c r="L58" s="233"/>
      <c r="M58" s="233"/>
      <c r="N58" s="35" t="s">
        <v>260</v>
      </c>
      <c r="O58" s="7"/>
      <c r="P58" s="7"/>
    </row>
    <row r="59" spans="1:16" ht="22.5" customHeight="1" hidden="1">
      <c r="A59" s="260"/>
      <c r="B59" s="11"/>
      <c r="C59" s="168" t="s">
        <v>254</v>
      </c>
      <c r="D59" s="89"/>
      <c r="E59" s="89"/>
      <c r="F59" s="89"/>
      <c r="G59" s="89"/>
      <c r="H59" s="89"/>
      <c r="I59" s="230"/>
      <c r="J59" s="230"/>
      <c r="K59" s="158"/>
      <c r="L59" s="226"/>
      <c r="M59" s="226"/>
      <c r="N59" s="90"/>
      <c r="O59" s="7"/>
      <c r="P59" s="7"/>
    </row>
    <row r="60" spans="1:16" ht="21.75" customHeight="1" hidden="1">
      <c r="A60" s="260"/>
      <c r="B60" s="201"/>
      <c r="C60" s="567" t="s">
        <v>262</v>
      </c>
      <c r="D60" s="568"/>
      <c r="E60" s="568"/>
      <c r="F60" s="568"/>
      <c r="G60" s="202"/>
      <c r="H60" s="202"/>
      <c r="I60" s="202"/>
      <c r="J60" s="202"/>
      <c r="K60" s="202"/>
      <c r="L60" s="202"/>
      <c r="M60" s="202"/>
      <c r="N60" s="203"/>
      <c r="O60" s="7"/>
      <c r="P60" s="7"/>
    </row>
    <row r="61" spans="1:16" ht="47.25" customHeight="1" hidden="1">
      <c r="A61" s="260"/>
      <c r="B61" s="12"/>
      <c r="C61" s="402" t="s">
        <v>84</v>
      </c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4"/>
      <c r="O61" s="7"/>
      <c r="P61" s="7"/>
    </row>
    <row r="62" spans="1:16" ht="47.25" customHeight="1" hidden="1">
      <c r="A62" s="260"/>
      <c r="B62" s="12">
        <v>1011040</v>
      </c>
      <c r="C62" s="356" t="s">
        <v>21</v>
      </c>
      <c r="D62" s="357"/>
      <c r="E62" s="350"/>
      <c r="F62" s="26"/>
      <c r="G62" s="26"/>
      <c r="H62" s="26"/>
      <c r="I62" s="26"/>
      <c r="J62" s="26"/>
      <c r="K62" s="26"/>
      <c r="L62" s="26"/>
      <c r="M62" s="26"/>
      <c r="N62" s="26"/>
      <c r="O62" s="7"/>
      <c r="P62" s="7"/>
    </row>
    <row r="63" spans="1:16" ht="47.25" customHeight="1" hidden="1">
      <c r="A63" s="260"/>
      <c r="B63" s="12"/>
      <c r="C63" s="372" t="s">
        <v>61</v>
      </c>
      <c r="D63" s="373"/>
      <c r="E63" s="374"/>
      <c r="F63" s="26" t="s">
        <v>46</v>
      </c>
      <c r="G63" s="26" t="s">
        <v>28</v>
      </c>
      <c r="H63" s="51" t="e">
        <f>#REF!</f>
        <v>#REF!</v>
      </c>
      <c r="I63" s="51"/>
      <c r="J63" s="51"/>
      <c r="K63" s="51" t="e">
        <f>#REF!</f>
        <v>#REF!</v>
      </c>
      <c r="L63" s="51"/>
      <c r="M63" s="51"/>
      <c r="N63" s="59" t="e">
        <f>K63-H63</f>
        <v>#REF!</v>
      </c>
      <c r="O63" s="7"/>
      <c r="P63" s="7"/>
    </row>
    <row r="64" spans="1:16" ht="47.25" customHeight="1" hidden="1">
      <c r="A64" s="260"/>
      <c r="B64" s="12">
        <v>1011040</v>
      </c>
      <c r="C64" s="384" t="s">
        <v>29</v>
      </c>
      <c r="D64" s="384"/>
      <c r="E64" s="384"/>
      <c r="F64" s="26"/>
      <c r="G64" s="26"/>
      <c r="H64" s="53"/>
      <c r="I64" s="53"/>
      <c r="J64" s="53"/>
      <c r="K64" s="53"/>
      <c r="L64" s="53"/>
      <c r="M64" s="53"/>
      <c r="N64" s="63"/>
      <c r="O64" s="7"/>
      <c r="P64" s="7"/>
    </row>
    <row r="65" spans="1:16" ht="47.25" customHeight="1" hidden="1">
      <c r="A65" s="260"/>
      <c r="B65" s="12"/>
      <c r="C65" s="372" t="s">
        <v>61</v>
      </c>
      <c r="D65" s="373"/>
      <c r="E65" s="374"/>
      <c r="F65" s="26" t="s">
        <v>25</v>
      </c>
      <c r="G65" s="26" t="s">
        <v>28</v>
      </c>
      <c r="H65" s="52">
        <v>100</v>
      </c>
      <c r="I65" s="52"/>
      <c r="J65" s="52"/>
      <c r="K65" s="52">
        <v>100</v>
      </c>
      <c r="L65" s="52"/>
      <c r="M65" s="52"/>
      <c r="N65" s="58"/>
      <c r="O65" s="7"/>
      <c r="P65" s="7"/>
    </row>
    <row r="66" spans="1:16" ht="47.25" customHeight="1" hidden="1">
      <c r="A66" s="260"/>
      <c r="B66" s="12"/>
      <c r="C66" s="60"/>
      <c r="D66" s="61"/>
      <c r="E66" s="62"/>
      <c r="F66" s="76"/>
      <c r="G66" s="77"/>
      <c r="H66" s="78"/>
      <c r="I66" s="78"/>
      <c r="J66" s="78"/>
      <c r="K66" s="78"/>
      <c r="L66" s="78"/>
      <c r="M66" s="78"/>
      <c r="N66" s="79"/>
      <c r="O66" s="7"/>
      <c r="P66" s="7"/>
    </row>
    <row r="67" spans="1:16" ht="65.25" customHeight="1" hidden="1">
      <c r="A67" s="260"/>
      <c r="B67" s="12"/>
      <c r="C67" s="372" t="s">
        <v>297</v>
      </c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4"/>
      <c r="O67" s="7"/>
      <c r="P67" s="7"/>
    </row>
    <row r="68" spans="1:16" ht="31.5" customHeight="1">
      <c r="A68" s="260"/>
      <c r="B68" s="12"/>
      <c r="C68" s="402" t="s">
        <v>337</v>
      </c>
      <c r="D68" s="403"/>
      <c r="E68" s="404"/>
      <c r="F68" s="61"/>
      <c r="G68" s="264"/>
      <c r="H68" s="264"/>
      <c r="I68" s="118">
        <f>330+39</f>
        <v>369</v>
      </c>
      <c r="J68" s="125">
        <f>H68+I68</f>
        <v>369</v>
      </c>
      <c r="K68" s="118"/>
      <c r="L68" s="118">
        <v>369</v>
      </c>
      <c r="M68" s="125">
        <f>K68+L68</f>
        <v>369</v>
      </c>
      <c r="N68" s="242">
        <f>N69+N70</f>
        <v>0</v>
      </c>
      <c r="O68" s="275">
        <f>O69+O70</f>
        <v>0</v>
      </c>
      <c r="P68" s="275">
        <f>P69+P70</f>
        <v>0</v>
      </c>
    </row>
    <row r="69" spans="1:16" ht="23.25" customHeight="1" hidden="1">
      <c r="A69" s="260"/>
      <c r="B69" s="116" t="s">
        <v>27</v>
      </c>
      <c r="C69" s="87"/>
      <c r="D69" s="94"/>
      <c r="E69" s="95"/>
      <c r="F69" s="81"/>
      <c r="G69" s="82"/>
      <c r="H69" s="82"/>
      <c r="I69" s="82"/>
      <c r="J69" s="82"/>
      <c r="K69" s="82"/>
      <c r="L69" s="82"/>
      <c r="M69" s="82"/>
      <c r="N69" s="83"/>
      <c r="O69" s="7"/>
      <c r="P69" s="7"/>
    </row>
    <row r="70" spans="1:16" ht="15.75">
      <c r="A70" s="259">
        <v>1</v>
      </c>
      <c r="B70" s="75" t="s">
        <v>243</v>
      </c>
      <c r="C70" s="401" t="s">
        <v>111</v>
      </c>
      <c r="D70" s="401"/>
      <c r="E70" s="401"/>
      <c r="F70" s="8"/>
      <c r="G70" s="8"/>
      <c r="H70" s="35"/>
      <c r="I70" s="35"/>
      <c r="J70" s="35"/>
      <c r="K70" s="35"/>
      <c r="L70" s="35"/>
      <c r="M70" s="35"/>
      <c r="N70" s="35"/>
      <c r="O70" s="7"/>
      <c r="P70" s="7"/>
    </row>
    <row r="71" spans="1:16" ht="15.75" hidden="1">
      <c r="A71" s="259"/>
      <c r="B71" s="9"/>
      <c r="C71" s="370"/>
      <c r="D71" s="365"/>
      <c r="E71" s="366"/>
      <c r="F71" s="8"/>
      <c r="G71" s="8"/>
      <c r="H71" s="35"/>
      <c r="I71" s="35"/>
      <c r="J71" s="35"/>
      <c r="K71" s="35"/>
      <c r="L71" s="35"/>
      <c r="M71" s="35"/>
      <c r="N71" s="35"/>
      <c r="O71" s="7"/>
      <c r="P71" s="7"/>
    </row>
    <row r="72" spans="1:16" ht="19.5" customHeight="1" hidden="1">
      <c r="A72" s="259"/>
      <c r="B72" s="9"/>
      <c r="C72" s="362" t="s">
        <v>98</v>
      </c>
      <c r="D72" s="363"/>
      <c r="E72" s="364"/>
      <c r="F72" s="8"/>
      <c r="G72" s="8"/>
      <c r="H72" s="138">
        <f>H73+H74</f>
        <v>0</v>
      </c>
      <c r="I72" s="138">
        <f>I73+I74</f>
        <v>369</v>
      </c>
      <c r="J72" s="138">
        <f>J73+J74</f>
        <v>369</v>
      </c>
      <c r="K72" s="138"/>
      <c r="L72" s="138">
        <f>L73+L74</f>
        <v>369</v>
      </c>
      <c r="M72" s="138">
        <f>M73+M74</f>
        <v>369</v>
      </c>
      <c r="N72" s="240">
        <f>N73+N74</f>
        <v>0</v>
      </c>
      <c r="O72" s="241">
        <f>O73+O74</f>
        <v>0</v>
      </c>
      <c r="P72" s="241">
        <f>P73+P74</f>
        <v>0</v>
      </c>
    </row>
    <row r="73" spans="1:16" ht="34.5" customHeight="1">
      <c r="A73" s="259"/>
      <c r="B73" s="9"/>
      <c r="C73" s="394" t="s">
        <v>30</v>
      </c>
      <c r="D73" s="371"/>
      <c r="E73" s="369"/>
      <c r="F73" s="80" t="s">
        <v>46</v>
      </c>
      <c r="G73" s="91" t="s">
        <v>102</v>
      </c>
      <c r="H73" s="125"/>
      <c r="I73" s="125">
        <v>369</v>
      </c>
      <c r="J73" s="125">
        <f>H73+I73</f>
        <v>369</v>
      </c>
      <c r="K73" s="118"/>
      <c r="L73" s="125">
        <v>369</v>
      </c>
      <c r="M73" s="125">
        <f>K73+L73</f>
        <v>369</v>
      </c>
      <c r="N73" s="242">
        <f>H73-K73</f>
        <v>0</v>
      </c>
      <c r="O73" s="243">
        <f>I73-L73</f>
        <v>0</v>
      </c>
      <c r="P73" s="243">
        <f>J73-M73</f>
        <v>0</v>
      </c>
    </row>
    <row r="74" spans="1:18" ht="27" customHeight="1" hidden="1">
      <c r="A74" s="259"/>
      <c r="B74" s="9"/>
      <c r="C74" s="428"/>
      <c r="D74" s="429"/>
      <c r="E74" s="430"/>
      <c r="F74" s="80" t="s">
        <v>46</v>
      </c>
      <c r="G74" s="117" t="s">
        <v>102</v>
      </c>
      <c r="H74" s="125"/>
      <c r="I74" s="125"/>
      <c r="J74" s="125"/>
      <c r="K74" s="118"/>
      <c r="L74" s="118"/>
      <c r="M74" s="118"/>
      <c r="N74" s="118">
        <f>H74-K74</f>
        <v>0</v>
      </c>
      <c r="O74" s="7"/>
      <c r="P74" s="118"/>
      <c r="Q74" s="128"/>
      <c r="R74" s="128"/>
    </row>
    <row r="75" spans="1:16" ht="18.75" customHeight="1">
      <c r="A75" s="259">
        <v>2</v>
      </c>
      <c r="B75" s="75" t="s">
        <v>243</v>
      </c>
      <c r="C75" s="431" t="s">
        <v>107</v>
      </c>
      <c r="D75" s="431"/>
      <c r="E75" s="431"/>
      <c r="F75" s="80"/>
      <c r="G75" s="91"/>
      <c r="H75" s="121"/>
      <c r="I75" s="121"/>
      <c r="J75" s="121"/>
      <c r="K75" s="121"/>
      <c r="L75" s="121"/>
      <c r="M75" s="121"/>
      <c r="N75" s="122"/>
      <c r="O75" s="7"/>
      <c r="P75" s="7"/>
    </row>
    <row r="76" spans="1:16" ht="19.5" customHeight="1" hidden="1">
      <c r="A76" s="259"/>
      <c r="B76" s="9"/>
      <c r="C76" s="427"/>
      <c r="D76" s="427"/>
      <c r="E76" s="427"/>
      <c r="F76" s="80"/>
      <c r="G76" s="91"/>
      <c r="H76" s="121"/>
      <c r="I76" s="121"/>
      <c r="J76" s="121"/>
      <c r="K76" s="121"/>
      <c r="L76" s="121"/>
      <c r="M76" s="121"/>
      <c r="N76" s="122"/>
      <c r="O76" s="7"/>
      <c r="P76" s="7"/>
    </row>
    <row r="77" spans="1:16" ht="18.75" customHeight="1">
      <c r="A77" s="259"/>
      <c r="B77" s="9"/>
      <c r="C77" s="358" t="s">
        <v>96</v>
      </c>
      <c r="D77" s="358"/>
      <c r="E77" s="358"/>
      <c r="F77" s="80" t="s">
        <v>101</v>
      </c>
      <c r="G77" s="169" t="s">
        <v>99</v>
      </c>
      <c r="H77" s="123"/>
      <c r="I77" s="123">
        <v>2</v>
      </c>
      <c r="J77" s="123">
        <f>H77+I77</f>
        <v>2</v>
      </c>
      <c r="K77" s="123"/>
      <c r="L77" s="123">
        <v>2</v>
      </c>
      <c r="M77" s="123">
        <f>K77+L77</f>
        <v>2</v>
      </c>
      <c r="N77" s="123">
        <f aca="true" t="shared" si="8" ref="N77:P78">H77-K77</f>
        <v>0</v>
      </c>
      <c r="O77" s="238">
        <f t="shared" si="8"/>
        <v>0</v>
      </c>
      <c r="P77" s="243">
        <f t="shared" si="8"/>
        <v>0</v>
      </c>
    </row>
    <row r="78" spans="1:17" ht="33" customHeight="1">
      <c r="A78" s="259"/>
      <c r="B78" s="9"/>
      <c r="C78" s="394" t="s">
        <v>95</v>
      </c>
      <c r="D78" s="371"/>
      <c r="E78" s="369"/>
      <c r="F78" s="80" t="s">
        <v>101</v>
      </c>
      <c r="G78" s="91" t="s">
        <v>99</v>
      </c>
      <c r="H78" s="139"/>
      <c r="I78" s="139">
        <v>23</v>
      </c>
      <c r="J78" s="123">
        <f>H78+I78</f>
        <v>23</v>
      </c>
      <c r="K78" s="123"/>
      <c r="L78" s="123">
        <v>25</v>
      </c>
      <c r="M78" s="123">
        <f>K78+L78</f>
        <v>25</v>
      </c>
      <c r="N78" s="123">
        <f t="shared" si="8"/>
        <v>0</v>
      </c>
      <c r="O78" s="238">
        <f t="shared" si="8"/>
        <v>-2</v>
      </c>
      <c r="P78" s="243">
        <f t="shared" si="8"/>
        <v>-2</v>
      </c>
      <c r="Q78" s="124"/>
    </row>
    <row r="79" spans="1:16" ht="15.75">
      <c r="A79" s="259">
        <v>3</v>
      </c>
      <c r="B79" s="75" t="s">
        <v>243</v>
      </c>
      <c r="C79" s="431" t="s">
        <v>108</v>
      </c>
      <c r="D79" s="431"/>
      <c r="E79" s="431"/>
      <c r="F79" s="80"/>
      <c r="G79" s="91"/>
      <c r="H79" s="121"/>
      <c r="I79" s="121"/>
      <c r="J79" s="121"/>
      <c r="K79" s="121"/>
      <c r="L79" s="121"/>
      <c r="M79" s="121"/>
      <c r="N79" s="122"/>
      <c r="O79" s="7"/>
      <c r="P79" s="7"/>
    </row>
    <row r="80" spans="1:16" ht="15.75" hidden="1">
      <c r="A80" s="259"/>
      <c r="B80" s="9"/>
      <c r="C80" s="427"/>
      <c r="D80" s="427"/>
      <c r="E80" s="427"/>
      <c r="F80" s="80"/>
      <c r="G80" s="91"/>
      <c r="H80" s="121"/>
      <c r="I80" s="121"/>
      <c r="J80" s="121"/>
      <c r="K80" s="121"/>
      <c r="L80" s="121"/>
      <c r="M80" s="121"/>
      <c r="N80" s="122"/>
      <c r="O80" s="7"/>
      <c r="P80" s="7"/>
    </row>
    <row r="81" spans="1:16" ht="32.25" customHeight="1">
      <c r="A81" s="259"/>
      <c r="B81" s="9"/>
      <c r="C81" s="358" t="s">
        <v>97</v>
      </c>
      <c r="D81" s="358"/>
      <c r="E81" s="358"/>
      <c r="F81" s="80" t="s">
        <v>46</v>
      </c>
      <c r="G81" s="91" t="s">
        <v>50</v>
      </c>
      <c r="H81" s="125"/>
      <c r="I81" s="125">
        <f>I73/I78</f>
        <v>16.043478260869566</v>
      </c>
      <c r="J81" s="125">
        <f>H81+I81</f>
        <v>16.043478260869566</v>
      </c>
      <c r="K81" s="125"/>
      <c r="L81" s="125">
        <f>L73/L78</f>
        <v>14.76</v>
      </c>
      <c r="M81" s="125">
        <f>K81+L81</f>
        <v>14.76</v>
      </c>
      <c r="N81" s="180"/>
      <c r="O81" s="235">
        <f>I81-L81</f>
        <v>1.2834782608695665</v>
      </c>
      <c r="P81" s="256">
        <f>J81-M81</f>
        <v>1.2834782608695665</v>
      </c>
    </row>
    <row r="82" spans="1:16" ht="18" customHeight="1">
      <c r="A82" s="259">
        <v>4</v>
      </c>
      <c r="B82" s="75" t="s">
        <v>243</v>
      </c>
      <c r="C82" s="401" t="s">
        <v>110</v>
      </c>
      <c r="D82" s="401"/>
      <c r="E82" s="401"/>
      <c r="F82" s="80"/>
      <c r="G82" s="91"/>
      <c r="H82" s="121"/>
      <c r="I82" s="121"/>
      <c r="J82" s="121"/>
      <c r="K82" s="121"/>
      <c r="L82" s="121"/>
      <c r="M82" s="121"/>
      <c r="N82" s="121"/>
      <c r="O82" s="7"/>
      <c r="P82" s="7"/>
    </row>
    <row r="83" spans="1:16" ht="40.5" customHeight="1" thickBot="1">
      <c r="A83" s="64"/>
      <c r="B83" s="261"/>
      <c r="C83" s="368" t="s">
        <v>100</v>
      </c>
      <c r="D83" s="368"/>
      <c r="E83" s="368"/>
      <c r="F83" s="80" t="s">
        <v>25</v>
      </c>
      <c r="G83" s="91"/>
      <c r="H83" s="121"/>
      <c r="I83" s="126">
        <f>I73/142904.986*100</f>
        <v>0.2582135237744609</v>
      </c>
      <c r="J83" s="126">
        <f>J73/142904.986*100</f>
        <v>0.2582135237744609</v>
      </c>
      <c r="K83" s="121"/>
      <c r="L83" s="126">
        <f>L73/142904.986*100</f>
        <v>0.2582135237744609</v>
      </c>
      <c r="M83" s="126">
        <f>M73/142904.986*100</f>
        <v>0.2582135237744609</v>
      </c>
      <c r="N83" s="123">
        <f>H83-K83</f>
        <v>0</v>
      </c>
      <c r="O83" s="238">
        <f>I83-L83</f>
        <v>0</v>
      </c>
      <c r="P83" s="243">
        <f>J83-M83</f>
        <v>0</v>
      </c>
    </row>
    <row r="84" spans="2:19" ht="18"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</row>
    <row r="85" spans="2:14" ht="18">
      <c r="B85" s="6"/>
      <c r="C85" s="25"/>
      <c r="D85" s="25"/>
      <c r="E85" s="25"/>
      <c r="F85" s="25"/>
      <c r="G85" s="23"/>
      <c r="H85" s="45"/>
      <c r="I85" s="45"/>
      <c r="J85" s="45"/>
      <c r="K85" s="45"/>
      <c r="M85" s="45"/>
      <c r="N85" s="23"/>
    </row>
    <row r="86" spans="2:17" ht="41.25" customHeight="1">
      <c r="B86" s="41"/>
      <c r="C86" s="41" t="s">
        <v>348</v>
      </c>
      <c r="D86" s="41"/>
      <c r="E86" s="41"/>
      <c r="F86" s="41"/>
      <c r="G86" s="41"/>
      <c r="I86" s="65"/>
      <c r="J86" s="65"/>
      <c r="K86" s="257" t="s">
        <v>62</v>
      </c>
      <c r="L86" s="257"/>
      <c r="N86" s="257"/>
      <c r="O86" s="257"/>
      <c r="P86" s="41"/>
      <c r="Q86" s="41"/>
    </row>
    <row r="87" spans="2:14" ht="14.25" customHeight="1">
      <c r="B87" s="39"/>
      <c r="C87" s="28"/>
      <c r="D87" s="28"/>
      <c r="E87" s="28"/>
      <c r="F87" s="23"/>
      <c r="G87" s="23"/>
      <c r="I87" s="38" t="s">
        <v>49</v>
      </c>
      <c r="J87" s="38"/>
      <c r="K87" s="38" t="s">
        <v>48</v>
      </c>
      <c r="L87" s="38"/>
      <c r="N87" s="38"/>
    </row>
    <row r="88" ht="18.75">
      <c r="B88" s="4"/>
    </row>
    <row r="89" ht="18.75">
      <c r="B89" s="4"/>
    </row>
    <row r="90" ht="18.75">
      <c r="B90" s="4"/>
    </row>
    <row r="91" ht="18.75">
      <c r="B91" s="4"/>
    </row>
    <row r="92" ht="18.75">
      <c r="B92" s="4"/>
    </row>
    <row r="93" ht="18.75">
      <c r="B93" s="4"/>
    </row>
  </sheetData>
  <mergeCells count="83">
    <mergeCell ref="C68:E68"/>
    <mergeCell ref="C70:E70"/>
    <mergeCell ref="P1:Q1"/>
    <mergeCell ref="O2:Q2"/>
    <mergeCell ref="F4:G4"/>
    <mergeCell ref="D5:O5"/>
    <mergeCell ref="C17:E17"/>
    <mergeCell ref="C67:N67"/>
    <mergeCell ref="C33:E33"/>
    <mergeCell ref="C26:E26"/>
    <mergeCell ref="C20:E20"/>
    <mergeCell ref="C45:E45"/>
    <mergeCell ref="C54:E54"/>
    <mergeCell ref="C55:E55"/>
    <mergeCell ref="C52:E52"/>
    <mergeCell ref="C48:E48"/>
    <mergeCell ref="C16:E16"/>
    <mergeCell ref="A13:A14"/>
    <mergeCell ref="C15:E15"/>
    <mergeCell ref="B13:B14"/>
    <mergeCell ref="C13:E14"/>
    <mergeCell ref="D7:N7"/>
    <mergeCell ref="E10:O10"/>
    <mergeCell ref="G13:G14"/>
    <mergeCell ref="F13:F14"/>
    <mergeCell ref="C11:D11"/>
    <mergeCell ref="H13:J13"/>
    <mergeCell ref="K13:M13"/>
    <mergeCell ref="N13:P13"/>
    <mergeCell ref="C10:D10"/>
    <mergeCell ref="B84:S84"/>
    <mergeCell ref="C18:E18"/>
    <mergeCell ref="C19:E19"/>
    <mergeCell ref="C64:E64"/>
    <mergeCell ref="C62:E62"/>
    <mergeCell ref="C61:N61"/>
    <mergeCell ref="C81:E81"/>
    <mergeCell ref="C82:E82"/>
    <mergeCell ref="C65:E65"/>
    <mergeCell ref="C63:E63"/>
    <mergeCell ref="C80:E80"/>
    <mergeCell ref="C75:E75"/>
    <mergeCell ref="C77:E77"/>
    <mergeCell ref="C83:E83"/>
    <mergeCell ref="C76:E76"/>
    <mergeCell ref="C79:E79"/>
    <mergeCell ref="C78:E78"/>
    <mergeCell ref="C25:E25"/>
    <mergeCell ref="C34:E34"/>
    <mergeCell ref="C31:E31"/>
    <mergeCell ref="C35:E35"/>
    <mergeCell ref="C32:E32"/>
    <mergeCell ref="C21:E21"/>
    <mergeCell ref="C22:E22"/>
    <mergeCell ref="C23:E23"/>
    <mergeCell ref="C24:E24"/>
    <mergeCell ref="C56:E56"/>
    <mergeCell ref="C57:E57"/>
    <mergeCell ref="C60:F60"/>
    <mergeCell ref="C50:E50"/>
    <mergeCell ref="C51:N51"/>
    <mergeCell ref="C53:E53"/>
    <mergeCell ref="C58:E58"/>
    <mergeCell ref="C74:E74"/>
    <mergeCell ref="C73:E73"/>
    <mergeCell ref="C71:E71"/>
    <mergeCell ref="C72:E72"/>
    <mergeCell ref="C41:E41"/>
    <mergeCell ref="C27:E27"/>
    <mergeCell ref="C28:E28"/>
    <mergeCell ref="C29:E29"/>
    <mergeCell ref="C30:E30"/>
    <mergeCell ref="C40:E40"/>
    <mergeCell ref="C44:E44"/>
    <mergeCell ref="C49:E49"/>
    <mergeCell ref="C39:E39"/>
    <mergeCell ref="C36:E36"/>
    <mergeCell ref="C37:E37"/>
    <mergeCell ref="C47:E47"/>
    <mergeCell ref="C43:E43"/>
    <mergeCell ref="C46:E46"/>
    <mergeCell ref="C38:E38"/>
    <mergeCell ref="C42:E42"/>
  </mergeCells>
  <printOptions/>
  <pageMargins left="0.3937007874015748" right="0" top="0.3937007874015748" bottom="0.3937007874015748" header="0.11811023622047245" footer="0.1181102362204724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2018-03-14T08:04:36Z</cp:lastPrinted>
  <dcterms:created xsi:type="dcterms:W3CDTF">2013-03-14T13:02:25Z</dcterms:created>
  <dcterms:modified xsi:type="dcterms:W3CDTF">2018-03-15T08:26:00Z</dcterms:modified>
  <cp:category/>
  <cp:version/>
  <cp:contentType/>
  <cp:contentStatus/>
</cp:coreProperties>
</file>