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955" windowHeight="10710" activeTab="0"/>
  </bookViews>
  <sheets>
    <sheet name="1040" sheetId="1" r:id="rId1"/>
    <sheet name="1070" sheetId="2" r:id="rId2"/>
    <sheet name="1080" sheetId="3" r:id="rId3"/>
    <sheet name="1120" sheetId="4" r:id="rId4"/>
    <sheet name="1140" sheetId="5" r:id="rId5"/>
  </sheets>
  <definedNames>
    <definedName name="_xlnm.Print_Titles" localSheetId="0">'1040'!$11:$13</definedName>
    <definedName name="_xlnm.Print_Titles" localSheetId="1">'1070'!$11:$13</definedName>
    <definedName name="_xlnm.Print_Area" localSheetId="0">'1040'!$A$1:$N$43</definedName>
    <definedName name="_xlnm.Print_Area" localSheetId="1">'1070'!$A$1:$N$44</definedName>
    <definedName name="_xlnm.Print_Area" localSheetId="2">'1080'!$A$1:$N$38</definedName>
    <definedName name="_xlnm.Print_Area" localSheetId="3">'1120'!$A$1:$N$33</definedName>
    <definedName name="_xlnm.Print_Area" localSheetId="4">'1140'!$A$1:$N$43</definedName>
  </definedNames>
  <calcPr fullCalcOnLoad="1"/>
</workbook>
</file>

<file path=xl/sharedStrings.xml><?xml version="1.0" encoding="utf-8"?>
<sst xmlns="http://schemas.openxmlformats.org/spreadsheetml/2006/main" count="329" uniqueCount="98">
  <si>
    <t>№ з/п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</si>
  <si>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</si>
  <si>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</si>
  <si>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</si>
  <si>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</si>
  <si>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Відхилення</t>
  </si>
  <si>
    <t xml:space="preserve">Показники затрат:  </t>
  </si>
  <si>
    <t>кількість закладів</t>
  </si>
  <si>
    <t>од.</t>
  </si>
  <si>
    <t>Показники продукту:</t>
  </si>
  <si>
    <t>середньорічна кількість слухачів, які пройдуть підвищення кваліфікації</t>
  </si>
  <si>
    <t>осіб</t>
  </si>
  <si>
    <t>Показники ефективності:</t>
  </si>
  <si>
    <t>середні витрати на 1 слухача, що підвищить кваліфікацію</t>
  </si>
  <si>
    <t>розрахунок</t>
  </si>
  <si>
    <t>Показники якості:</t>
  </si>
  <si>
    <t>відсоток слухачів, які отримають відповідний документ про освіту</t>
  </si>
  <si>
    <t>%</t>
  </si>
  <si>
    <t>Показники затрат:</t>
  </si>
  <si>
    <t>Всього, в тому числі:</t>
  </si>
  <si>
    <t>Обсяг витрат на придбання предметів довгострокового користування</t>
  </si>
  <si>
    <t>тис.грн.</t>
  </si>
  <si>
    <t>річний звіт</t>
  </si>
  <si>
    <t>Придбання обладнання і предметів довгострокового користування (придбання комп'ютерів та оргтехніки, мультимедійного обладнання для Миколаївського ОІППО) за рахунок субвенції з державеного бюджету місцевим бюджетам на здійснення заходів щодо соціально-економічного розвитку окремих територій - 1832,7 тис. грн., за рахунок коштів обласного бюджету - 54,981 тис. грн.</t>
  </si>
  <si>
    <t>Кількість придбаного обладнання</t>
  </si>
  <si>
    <t>Середня вартість одного обладнання</t>
  </si>
  <si>
    <t>Збільшення балансової вартості обладнання</t>
  </si>
  <si>
    <t>1011040</t>
  </si>
  <si>
    <t>кількість класів (за ступенями шкіл)</t>
  </si>
  <si>
    <t>чисельність учнів</t>
  </si>
  <si>
    <t>середні витрати на 1 учня</t>
  </si>
  <si>
    <t>діто-дні відвідування</t>
  </si>
  <si>
    <t xml:space="preserve">Показники якості: </t>
  </si>
  <si>
    <t>кількість днів відвідування</t>
  </si>
  <si>
    <t>Придбання обладнання і предметів довгострокового користування (придбання комп'ютерної техніки - ноутбуків Миколаївській ЗОШІ № 3, у тому числі за рахунок субвенції з державного бюджету місцевим бюджетам на здійснення заходів щодо соціально-економічного розвитку окремих територій - 60,9 тис. грн.;  за рахунок співфінансування з обласного бюджету - 1,095 тис. грн.)</t>
  </si>
  <si>
    <t>Кількість установ, для яких придбано обладнання</t>
  </si>
  <si>
    <t>Кількість придбаного обладнання та предметів довгострокового користування</t>
  </si>
  <si>
    <t>Середня вартість одиниці обладнання та предметів довгострокового користування</t>
  </si>
  <si>
    <t>Збільшення балансової вартості обладнання та предметів довгострокового користування</t>
  </si>
  <si>
    <t>середні  витрати на 1-го вихованця (дівчину/хлопця)</t>
  </si>
  <si>
    <t>середні витрати на харчуванн 1 вихованця</t>
  </si>
  <si>
    <t xml:space="preserve">відсоток дітей-випускників (дівчат/хлопців),  які продовжать навчання: </t>
  </si>
  <si>
    <t xml:space="preserve">Придбання обладнання і предметів довгострокового користування </t>
  </si>
  <si>
    <t>Придбання обладнання і предметів довгострокового користування (облаштування класів мультимедійним комплексом, інтерактивним зв'язком, теплою підлогою Миколаївської СЗОШІ № 6, у тому числі за рахунок субвенції з державного бюджету місцевим бюджетам на здійснення заходів щодо соціально-економічного розвитку окремих територій - 300,0 тис. грн.;  за рахунок співфінансування з обласного бюджету - 5,4 тис. грн.)</t>
  </si>
  <si>
    <t xml:space="preserve">середні витрати на 1-го учня </t>
  </si>
  <si>
    <t>загальний фонд</t>
  </si>
  <si>
    <t>разом</t>
  </si>
  <si>
    <t>Інформація</t>
  </si>
  <si>
    <t>про виконання результативних показників,</t>
  </si>
  <si>
    <t>що характеризують виконання бюджетної програми</t>
  </si>
  <si>
    <t>Департамент освіти і науки  Миколаївської обласної державної адміністрації</t>
  </si>
  <si>
    <t xml:space="preserve">      (найменування головного розпорядника) </t>
  </si>
  <si>
    <t xml:space="preserve">(КПКВК МБ) </t>
  </si>
  <si>
    <t xml:space="preserve">      (найменування бюджетної програми) </t>
  </si>
  <si>
    <t xml:space="preserve">Виконано за звітний період </t>
  </si>
  <si>
    <t>спеціальний фонд</t>
  </si>
  <si>
    <t xml:space="preserve">кількість закладів </t>
  </si>
  <si>
    <t>Всього середньорічне число ставок/штатних одиниць</t>
  </si>
  <si>
    <t>1011070</t>
  </si>
  <si>
    <t>середньорічна кількість учнів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</si>
  <si>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</si>
  <si>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</t>
  </si>
  <si>
    <t>1011080</t>
  </si>
  <si>
    <t xml:space="preserve">Підготовка кадрів вищими навчальними закладами І і ІІ рівнів акредитації                                 </t>
  </si>
  <si>
    <t>1011120</t>
  </si>
  <si>
    <t>середньорічна кількість стипендіатів за рахунок коштів бюджету</t>
  </si>
  <si>
    <t xml:space="preserve">кількість працевлаштованих випускників </t>
  </si>
  <si>
    <t>відсоток студентів (жінок/чоловіків), які отримають документ про освіту</t>
  </si>
  <si>
    <t>1011140</t>
  </si>
  <si>
    <t xml:space="preserve">Підвищення кваліфікації, перепідготовка кадрів  закладами післядипломної освіти </t>
  </si>
  <si>
    <t>мережа установ та закладів</t>
  </si>
  <si>
    <t>штатні розписи</t>
  </si>
  <si>
    <t>інформація навчальних закладів</t>
  </si>
  <si>
    <r>
      <t xml:space="preserve">Всього, </t>
    </r>
    <r>
      <rPr>
        <sz val="11"/>
        <rFont val="Times New Roman"/>
        <family val="1"/>
      </rPr>
      <t>в тому числі:</t>
    </r>
  </si>
  <si>
    <t>інформація закладу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</si>
  <si>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</si>
  <si>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 xml:space="preserve">днів </t>
  </si>
  <si>
    <t>кількість закладів (за ступенями шкіл та нозологіями)</t>
  </si>
  <si>
    <t>штатний розпис</t>
  </si>
  <si>
    <t xml:space="preserve">інформація закладів </t>
  </si>
  <si>
    <t xml:space="preserve">середньорічна кількість студентів денної форми навчання </t>
  </si>
  <si>
    <t xml:space="preserve">середньорічна кількість студентів  заочної форми навчання </t>
  </si>
  <si>
    <t xml:space="preserve">середньорічна кількість пільгових категорій студентів </t>
  </si>
  <si>
    <t>середні витрати на 1 вказаного студента</t>
  </si>
  <si>
    <t>відсоток працевлаштованих випускників</t>
  </si>
  <si>
    <t>інформація закладів</t>
  </si>
  <si>
    <t>всього середньорічне число ставок/штатних одиниць</t>
  </si>
  <si>
    <t xml:space="preserve"> Завдання 1.  Забезпечити підвищення кваліфікації та перепідготовку кадрів закладами післядипломної освіти III та IV рівнів акредитації</t>
  </si>
  <si>
    <t>Завдання 2. Придбання обладнання і  предметів довгострокового користування</t>
  </si>
  <si>
    <t>Завдання 1. Забезпечити надання належної освіти та відповідних умов перебування учнів у загальноосвітніх, санаторних школах-інтернатах</t>
  </si>
  <si>
    <t xml:space="preserve"> Завдання 2. Придбання предметів довгострокового користування</t>
  </si>
  <si>
    <t>Завдання 1. Забезпечення рівних можливостей отримання загальної середньої освіти та реабілітаційних послуг дівчатами та хлопцями, які потребують корекції фізичного та розумового розвитку з урахуванням нозології захворювання</t>
  </si>
  <si>
    <t>Завдання 1. Забезпечити надання належної освіти та відповідних умов перебування учнів у загальноосвітніх закладах з поглибленим вивченням окремих предметів</t>
  </si>
  <si>
    <t>Завдання 2.   Придбання предметів довгострокового користування</t>
  </si>
  <si>
    <t>Завдання 1.  Надання рівних можливостей доступу жінок і чоловіків до освіти у вищих навчальних закладах  І та ІІ  рівнів акредитації</t>
  </si>
  <si>
    <t>департаменту освіти і науки облдержадміністрації</t>
  </si>
  <si>
    <t>Начальник відділу з фінансово-економічних питань та охорони праці</t>
  </si>
  <si>
    <t>О.В.Сербіна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</si>
</sst>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"/>
    <numFmt numFmtId="168" formatCode="#,##0.0000"/>
  </numFmts>
  <fonts count="2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5" fillId="0" borderId="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3" xfId="0" applyBorder="1" applyAlignment="1">
      <alignment/>
    </xf>
    <xf numFmtId="0" fontId="3" fillId="0" borderId="0" xfId="0" applyFont="1" applyFill="1" applyBorder="1" applyAlignment="1" applyProtection="1">
      <alignment vertical="top"/>
      <protection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165" fontId="1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/>
      <protection locked="0"/>
    </xf>
    <xf numFmtId="0" fontId="5" fillId="0" borderId="1" xfId="0" applyFont="1" applyBorder="1" applyAlignment="1">
      <alignment vertical="top"/>
    </xf>
    <xf numFmtId="16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4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/>
    </xf>
    <xf numFmtId="165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165" fontId="1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0" fillId="0" borderId="1" xfId="0" applyNumberFormat="1" applyBorder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top"/>
      <protection/>
    </xf>
    <xf numFmtId="0" fontId="18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16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justify" vertical="center" wrapText="1"/>
      <protection locked="0"/>
    </xf>
    <xf numFmtId="0" fontId="18" fillId="0" borderId="2" xfId="0" applyFont="1" applyBorder="1" applyAlignment="1">
      <alignment horizont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165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justify" vertical="center" wrapText="1"/>
    </xf>
    <xf numFmtId="0" fontId="19" fillId="0" borderId="1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" fontId="9" fillId="0" borderId="5" xfId="0" applyNumberFormat="1" applyFont="1" applyFill="1" applyBorder="1" applyAlignment="1">
      <alignment horizontal="justify" vertical="center"/>
    </xf>
    <xf numFmtId="4" fontId="9" fillId="0" borderId="8" xfId="0" applyNumberFormat="1" applyFont="1" applyFill="1" applyBorder="1" applyAlignment="1">
      <alignment horizontal="justify" vertical="center"/>
    </xf>
    <xf numFmtId="4" fontId="9" fillId="0" borderId="6" xfId="0" applyNumberFormat="1" applyFont="1" applyFill="1" applyBorder="1" applyAlignment="1">
      <alignment horizontal="justify" vertical="center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left" vertical="center"/>
    </xf>
    <xf numFmtId="165" fontId="10" fillId="0" borderId="4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justify" vertical="center"/>
    </xf>
    <xf numFmtId="165" fontId="2" fillId="0" borderId="4" xfId="0" applyNumberFormat="1" applyFont="1" applyFill="1" applyBorder="1" applyAlignment="1">
      <alignment horizontal="justify" vertical="center"/>
    </xf>
    <xf numFmtId="165" fontId="1" fillId="0" borderId="2" xfId="0" applyNumberFormat="1" applyFont="1" applyFill="1" applyBorder="1" applyAlignment="1">
      <alignment horizontal="left" vertical="center"/>
    </xf>
    <xf numFmtId="165" fontId="1" fillId="0" borderId="4" xfId="0" applyNumberFormat="1" applyFont="1" applyFill="1" applyBorder="1" applyAlignment="1">
      <alignment horizontal="left" vertical="center"/>
    </xf>
    <xf numFmtId="165" fontId="10" fillId="0" borderId="2" xfId="0" applyNumberFormat="1" applyFont="1" applyFill="1" applyBorder="1" applyAlignment="1">
      <alignment horizontal="justify" vertical="center"/>
    </xf>
    <xf numFmtId="165" fontId="10" fillId="0" borderId="4" xfId="0" applyNumberFormat="1" applyFont="1" applyFill="1" applyBorder="1" applyAlignment="1">
      <alignment horizontal="justify" vertical="center"/>
    </xf>
    <xf numFmtId="165" fontId="1" fillId="0" borderId="2" xfId="0" applyNumberFormat="1" applyFont="1" applyFill="1" applyBorder="1" applyAlignment="1">
      <alignment horizontal="justify" vertical="center"/>
    </xf>
    <xf numFmtId="165" fontId="1" fillId="0" borderId="4" xfId="0" applyNumberFormat="1" applyFont="1" applyFill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workbookViewId="0" topLeftCell="A28">
      <selection activeCell="F57" sqref="F57"/>
    </sheetView>
  </sheetViews>
  <sheetFormatPr defaultColWidth="9.00390625" defaultRowHeight="12.75"/>
  <cols>
    <col min="1" max="1" width="3.875" style="0" customWidth="1"/>
    <col min="2" max="2" width="20.625" style="0" customWidth="1"/>
    <col min="3" max="3" width="30.375" style="0" customWidth="1"/>
    <col min="5" max="6" width="12.75390625" style="0" customWidth="1"/>
    <col min="7" max="7" width="11.625" style="0" customWidth="1"/>
    <col min="8" max="8" width="11.875" style="0" customWidth="1"/>
    <col min="9" max="9" width="11.00390625" style="0" bestFit="1" customWidth="1"/>
    <col min="10" max="10" width="11.25390625" style="0" customWidth="1"/>
    <col min="11" max="11" width="11.00390625" style="0" bestFit="1" customWidth="1"/>
    <col min="12" max="12" width="10.375" style="0" customWidth="1"/>
    <col min="13" max="14" width="11.375" style="0" customWidth="1"/>
  </cols>
  <sheetData>
    <row r="1" spans="3:9" ht="18.75">
      <c r="C1" s="57" t="s">
        <v>47</v>
      </c>
      <c r="D1" s="57"/>
      <c r="E1" s="57"/>
      <c r="F1" s="57"/>
      <c r="G1" s="57"/>
      <c r="H1" s="57"/>
      <c r="I1" s="57"/>
    </row>
    <row r="2" spans="3:9" ht="18.75">
      <c r="C2" s="57" t="s">
        <v>48</v>
      </c>
      <c r="D2" s="57"/>
      <c r="E2" s="57"/>
      <c r="F2" s="57"/>
      <c r="G2" s="57"/>
      <c r="H2" s="57"/>
      <c r="I2" s="57"/>
    </row>
    <row r="3" spans="3:9" ht="18.75">
      <c r="C3" s="57" t="s">
        <v>49</v>
      </c>
      <c r="D3" s="57"/>
      <c r="E3" s="57"/>
      <c r="F3" s="57"/>
      <c r="G3" s="57"/>
      <c r="H3" s="57"/>
      <c r="I3" s="57"/>
    </row>
    <row r="5" spans="3:9" ht="18.75">
      <c r="C5" s="21" t="s">
        <v>50</v>
      </c>
      <c r="D5" s="12"/>
      <c r="E5" s="12"/>
      <c r="F5" s="12"/>
      <c r="G5" s="12"/>
      <c r="H5" s="14"/>
      <c r="I5" s="14"/>
    </row>
    <row r="6" spans="2:9" ht="15.75" customHeight="1">
      <c r="B6" s="58" t="s">
        <v>51</v>
      </c>
      <c r="C6" s="58"/>
      <c r="D6" s="58"/>
      <c r="E6" s="58"/>
      <c r="F6" s="58"/>
      <c r="G6" s="58"/>
      <c r="H6" s="58"/>
      <c r="I6" s="58"/>
    </row>
    <row r="7" spans="2:9" ht="15.75" customHeight="1">
      <c r="B7" s="13"/>
      <c r="C7" s="13"/>
      <c r="D7" s="13"/>
      <c r="E7" s="13"/>
      <c r="F7" s="13"/>
      <c r="G7" s="13"/>
      <c r="H7" s="13"/>
      <c r="I7" s="13"/>
    </row>
    <row r="8" spans="2:14" ht="30" customHeight="1">
      <c r="B8" s="16" t="s">
        <v>27</v>
      </c>
      <c r="C8" s="16"/>
      <c r="D8" s="84" t="s">
        <v>75</v>
      </c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2:11" ht="15.75">
      <c r="B9" s="17" t="s">
        <v>52</v>
      </c>
      <c r="C9" s="18"/>
      <c r="D9" s="11" t="s">
        <v>53</v>
      </c>
      <c r="E9" s="10"/>
      <c r="F9" s="10"/>
      <c r="G9" s="10"/>
      <c r="H9" s="10"/>
      <c r="I9" s="15"/>
      <c r="J9" s="15"/>
      <c r="K9" s="19"/>
    </row>
    <row r="11" spans="1:14" ht="39.75" customHeight="1">
      <c r="A11" s="72" t="s">
        <v>0</v>
      </c>
      <c r="B11" s="74" t="s">
        <v>1</v>
      </c>
      <c r="C11" s="74"/>
      <c r="D11" s="75" t="s">
        <v>2</v>
      </c>
      <c r="E11" s="75" t="s">
        <v>3</v>
      </c>
      <c r="F11" s="75" t="s">
        <v>4</v>
      </c>
      <c r="G11" s="75"/>
      <c r="H11" s="75"/>
      <c r="I11" s="75" t="s">
        <v>54</v>
      </c>
      <c r="J11" s="75"/>
      <c r="K11" s="75"/>
      <c r="L11" s="75" t="s">
        <v>5</v>
      </c>
      <c r="M11" s="75"/>
      <c r="N11" s="75"/>
    </row>
    <row r="12" spans="1:14" ht="45" customHeight="1">
      <c r="A12" s="73"/>
      <c r="B12" s="74"/>
      <c r="C12" s="74"/>
      <c r="D12" s="75"/>
      <c r="E12" s="75"/>
      <c r="F12" s="3" t="s">
        <v>45</v>
      </c>
      <c r="G12" s="3" t="s">
        <v>55</v>
      </c>
      <c r="H12" s="3" t="s">
        <v>46</v>
      </c>
      <c r="I12" s="7" t="s">
        <v>45</v>
      </c>
      <c r="J12" s="7" t="s">
        <v>55</v>
      </c>
      <c r="K12" s="7" t="s">
        <v>46</v>
      </c>
      <c r="L12" s="3" t="s">
        <v>45</v>
      </c>
      <c r="M12" s="3" t="s">
        <v>55</v>
      </c>
      <c r="N12" s="3" t="s">
        <v>46</v>
      </c>
    </row>
    <row r="13" spans="1:14" ht="15">
      <c r="A13" s="1">
        <v>1</v>
      </c>
      <c r="B13" s="79">
        <v>2</v>
      </c>
      <c r="C13" s="79"/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</row>
    <row r="14" spans="1:14" ht="59.25" customHeight="1">
      <c r="A14" s="4"/>
      <c r="B14" s="80" t="s">
        <v>89</v>
      </c>
      <c r="C14" s="81"/>
      <c r="D14" s="2"/>
      <c r="E14" s="2"/>
      <c r="F14" s="20">
        <v>184438.127</v>
      </c>
      <c r="G14" s="20">
        <f>6789.895-3077.895</f>
        <v>3712.0000000000005</v>
      </c>
      <c r="H14" s="20">
        <f>F14+G14</f>
        <v>188150.127</v>
      </c>
      <c r="I14" s="20">
        <v>176861.663</v>
      </c>
      <c r="J14" s="20">
        <f>4638.416+2525.392</f>
        <v>7163.808</v>
      </c>
      <c r="K14" s="20">
        <f>I14+J14</f>
        <v>184025.471</v>
      </c>
      <c r="L14" s="20">
        <f>F14-I14</f>
        <v>7576.464000000007</v>
      </c>
      <c r="M14" s="20">
        <f>G14-J14</f>
        <v>-3451.8079999999995</v>
      </c>
      <c r="N14" s="20">
        <f>L14+M14</f>
        <v>4124.656000000008</v>
      </c>
    </row>
    <row r="15" spans="1:14" ht="15.75">
      <c r="A15" s="4">
        <v>1</v>
      </c>
      <c r="B15" s="85" t="s">
        <v>6</v>
      </c>
      <c r="C15" s="85"/>
      <c r="D15" s="4"/>
      <c r="E15" s="4"/>
      <c r="F15" s="4"/>
      <c r="G15" s="4"/>
      <c r="H15" s="4"/>
      <c r="I15" s="4"/>
      <c r="J15" s="4"/>
      <c r="K15" s="4"/>
      <c r="L15" s="20">
        <f aca="true" t="shared" si="0" ref="L15:L23">F15-I15</f>
        <v>0</v>
      </c>
      <c r="M15" s="20">
        <f aca="true" t="shared" si="1" ref="M15:M23">G15-J15</f>
        <v>0</v>
      </c>
      <c r="N15" s="20">
        <f aca="true" t="shared" si="2" ref="N15:N23">L15+M15</f>
        <v>0</v>
      </c>
    </row>
    <row r="16" spans="1:14" ht="25.5" customHeight="1">
      <c r="A16" s="4"/>
      <c r="B16" s="76" t="s">
        <v>56</v>
      </c>
      <c r="C16" s="76"/>
      <c r="D16" s="20" t="s">
        <v>8</v>
      </c>
      <c r="E16" s="31" t="s">
        <v>70</v>
      </c>
      <c r="F16" s="27">
        <v>11</v>
      </c>
      <c r="G16" s="27"/>
      <c r="H16" s="27"/>
      <c r="I16" s="27">
        <v>11</v>
      </c>
      <c r="J16" s="27"/>
      <c r="K16" s="27">
        <f aca="true" t="shared" si="3" ref="K16:K36">I16+J16</f>
        <v>11</v>
      </c>
      <c r="L16" s="27">
        <f t="shared" si="0"/>
        <v>0</v>
      </c>
      <c r="M16" s="27">
        <f t="shared" si="1"/>
        <v>0</v>
      </c>
      <c r="N16" s="27">
        <f t="shared" si="2"/>
        <v>0</v>
      </c>
    </row>
    <row r="17" spans="1:14" ht="25.5" customHeight="1">
      <c r="A17" s="4"/>
      <c r="B17" s="76" t="s">
        <v>57</v>
      </c>
      <c r="C17" s="76"/>
      <c r="D17" s="20" t="s">
        <v>8</v>
      </c>
      <c r="E17" s="31" t="s">
        <v>71</v>
      </c>
      <c r="F17" s="20">
        <v>1508.5</v>
      </c>
      <c r="G17" s="20"/>
      <c r="H17" s="20">
        <f aca="true" t="shared" si="4" ref="H17:H36">F17+G17</f>
        <v>1508.5</v>
      </c>
      <c r="I17" s="20">
        <v>1516.44</v>
      </c>
      <c r="J17" s="20"/>
      <c r="K17" s="20">
        <f t="shared" si="3"/>
        <v>1516.44</v>
      </c>
      <c r="L17" s="20">
        <f t="shared" si="0"/>
        <v>-7.940000000000055</v>
      </c>
      <c r="M17" s="20">
        <f t="shared" si="1"/>
        <v>0</v>
      </c>
      <c r="N17" s="20">
        <f t="shared" si="2"/>
        <v>-7.940000000000055</v>
      </c>
    </row>
    <row r="18" spans="1:14" ht="15">
      <c r="A18" s="4">
        <v>2</v>
      </c>
      <c r="B18" s="86" t="s">
        <v>9</v>
      </c>
      <c r="C18" s="8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36">
      <c r="A19" s="4"/>
      <c r="B19" s="76" t="s">
        <v>29</v>
      </c>
      <c r="C19" s="76"/>
      <c r="D19" s="20" t="s">
        <v>11</v>
      </c>
      <c r="E19" s="31" t="s">
        <v>72</v>
      </c>
      <c r="F19" s="20">
        <v>2842</v>
      </c>
      <c r="G19" s="20"/>
      <c r="H19" s="20">
        <f t="shared" si="4"/>
        <v>2842</v>
      </c>
      <c r="I19" s="20">
        <v>2812</v>
      </c>
      <c r="J19" s="20"/>
      <c r="K19" s="20">
        <f t="shared" si="3"/>
        <v>2812</v>
      </c>
      <c r="L19" s="20">
        <f t="shared" si="0"/>
        <v>30</v>
      </c>
      <c r="M19" s="20">
        <f t="shared" si="1"/>
        <v>0</v>
      </c>
      <c r="N19" s="20">
        <f t="shared" si="2"/>
        <v>30</v>
      </c>
    </row>
    <row r="20" spans="1:14" ht="15">
      <c r="A20" s="4">
        <v>3</v>
      </c>
      <c r="B20" s="82" t="s">
        <v>12</v>
      </c>
      <c r="C20" s="8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36">
      <c r="A21" s="4"/>
      <c r="B21" s="76" t="s">
        <v>30</v>
      </c>
      <c r="C21" s="76"/>
      <c r="D21" s="20" t="s">
        <v>21</v>
      </c>
      <c r="E21" s="31" t="s">
        <v>72</v>
      </c>
      <c r="F21" s="20">
        <v>64.897</v>
      </c>
      <c r="G21" s="20"/>
      <c r="H21" s="20">
        <f t="shared" si="4"/>
        <v>64.897</v>
      </c>
      <c r="I21" s="20">
        <v>62.895</v>
      </c>
      <c r="J21" s="20"/>
      <c r="K21" s="20">
        <f t="shared" si="3"/>
        <v>62.895</v>
      </c>
      <c r="L21" s="20">
        <f t="shared" si="0"/>
        <v>2.0020000000000024</v>
      </c>
      <c r="M21" s="20">
        <f t="shared" si="1"/>
        <v>0</v>
      </c>
      <c r="N21" s="20">
        <f t="shared" si="2"/>
        <v>2.0020000000000024</v>
      </c>
    </row>
    <row r="22" spans="1:14" ht="15">
      <c r="A22" s="4">
        <v>4</v>
      </c>
      <c r="B22" s="82" t="s">
        <v>32</v>
      </c>
      <c r="C22" s="82"/>
      <c r="D22" s="20"/>
      <c r="E22" s="20"/>
      <c r="F22" s="20"/>
      <c r="G22" s="20"/>
      <c r="H22" s="20">
        <f t="shared" si="4"/>
        <v>0</v>
      </c>
      <c r="I22" s="20"/>
      <c r="J22" s="20"/>
      <c r="K22" s="20"/>
      <c r="L22" s="20"/>
      <c r="M22" s="20"/>
      <c r="N22" s="20"/>
    </row>
    <row r="23" spans="1:14" ht="36">
      <c r="A23" s="4"/>
      <c r="B23" s="76" t="s">
        <v>33</v>
      </c>
      <c r="C23" s="76"/>
      <c r="D23" s="20" t="s">
        <v>8</v>
      </c>
      <c r="E23" s="31" t="s">
        <v>72</v>
      </c>
      <c r="F23" s="27">
        <v>265</v>
      </c>
      <c r="G23" s="27"/>
      <c r="H23" s="20">
        <f t="shared" si="4"/>
        <v>265</v>
      </c>
      <c r="I23" s="27">
        <v>270</v>
      </c>
      <c r="J23" s="27"/>
      <c r="K23" s="20">
        <f t="shared" si="3"/>
        <v>270</v>
      </c>
      <c r="L23" s="27">
        <f t="shared" si="0"/>
        <v>-5</v>
      </c>
      <c r="M23" s="27">
        <f t="shared" si="1"/>
        <v>0</v>
      </c>
      <c r="N23" s="27">
        <f t="shared" si="2"/>
        <v>-5</v>
      </c>
    </row>
    <row r="24" spans="1:14" ht="15">
      <c r="A24" s="4"/>
      <c r="B24" s="83"/>
      <c r="C24" s="5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21.75" customHeight="1">
      <c r="A25" s="4"/>
      <c r="B25" s="69" t="s">
        <v>90</v>
      </c>
      <c r="C25" s="70"/>
      <c r="D25" s="20"/>
      <c r="E25" s="20"/>
      <c r="F25" s="20"/>
      <c r="G25" s="20">
        <v>3077.895</v>
      </c>
      <c r="H25" s="20">
        <f>F25+G25</f>
        <v>3077.895</v>
      </c>
      <c r="I25" s="20"/>
      <c r="J25" s="20">
        <v>3050.637</v>
      </c>
      <c r="K25" s="20">
        <f>I25+J25</f>
        <v>3050.637</v>
      </c>
      <c r="L25" s="71"/>
      <c r="M25" s="20">
        <f>G25-J25</f>
        <v>27.25799999999981</v>
      </c>
      <c r="N25" s="20">
        <f>L25+M25</f>
        <v>27.25799999999981</v>
      </c>
    </row>
    <row r="26" spans="1:14" ht="15">
      <c r="A26" s="4">
        <v>1</v>
      </c>
      <c r="B26" s="77" t="s">
        <v>18</v>
      </c>
      <c r="C26" s="77"/>
      <c r="D26" s="20"/>
      <c r="E26" s="20"/>
      <c r="F26" s="20"/>
      <c r="G26" s="20"/>
      <c r="H26" s="20"/>
      <c r="I26" s="20"/>
      <c r="J26" s="20"/>
      <c r="K26" s="20"/>
      <c r="L26" s="4"/>
      <c r="M26" s="4"/>
      <c r="N26" s="56"/>
    </row>
    <row r="27" spans="1:14" ht="20.25" customHeight="1">
      <c r="A27" s="4"/>
      <c r="B27" s="78" t="s">
        <v>19</v>
      </c>
      <c r="C27" s="78"/>
      <c r="D27" s="20"/>
      <c r="E27" s="20"/>
      <c r="F27" s="20"/>
      <c r="G27" s="20">
        <v>3077.895</v>
      </c>
      <c r="H27" s="20">
        <f t="shared" si="4"/>
        <v>3077.895</v>
      </c>
      <c r="I27" s="20"/>
      <c r="J27" s="20">
        <v>3050.637</v>
      </c>
      <c r="K27" s="20">
        <f t="shared" si="3"/>
        <v>3050.637</v>
      </c>
      <c r="L27" s="4"/>
      <c r="M27" s="20">
        <f aca="true" t="shared" si="5" ref="M27:M36">G27-J27</f>
        <v>27.25799999999981</v>
      </c>
      <c r="N27" s="20">
        <f aca="true" t="shared" si="6" ref="N27:N36">L27+M27</f>
        <v>27.25799999999981</v>
      </c>
    </row>
    <row r="28" spans="1:14" ht="33" customHeight="1">
      <c r="A28" s="4"/>
      <c r="B28" s="87" t="s">
        <v>20</v>
      </c>
      <c r="C28" s="88"/>
      <c r="D28" s="20" t="s">
        <v>21</v>
      </c>
      <c r="E28" s="37" t="s">
        <v>22</v>
      </c>
      <c r="F28" s="20"/>
      <c r="G28" s="20">
        <v>3015.9</v>
      </c>
      <c r="H28" s="20">
        <f t="shared" si="4"/>
        <v>3015.9</v>
      </c>
      <c r="I28" s="20"/>
      <c r="J28" s="20">
        <v>3013.042</v>
      </c>
      <c r="K28" s="20">
        <f t="shared" si="3"/>
        <v>3013.042</v>
      </c>
      <c r="L28" s="4"/>
      <c r="M28" s="20">
        <f t="shared" si="5"/>
        <v>2.8580000000001746</v>
      </c>
      <c r="N28" s="20">
        <f t="shared" si="6"/>
        <v>2.8580000000001746</v>
      </c>
    </row>
    <row r="29" spans="1:14" ht="102.75" customHeight="1">
      <c r="A29" s="4"/>
      <c r="B29" s="89" t="s">
        <v>34</v>
      </c>
      <c r="C29" s="90"/>
      <c r="D29" s="20" t="s">
        <v>21</v>
      </c>
      <c r="E29" s="38" t="s">
        <v>22</v>
      </c>
      <c r="F29" s="20"/>
      <c r="G29" s="20">
        <v>61.995</v>
      </c>
      <c r="H29" s="20">
        <f t="shared" si="4"/>
        <v>61.995</v>
      </c>
      <c r="I29" s="20"/>
      <c r="J29" s="20">
        <v>37.595</v>
      </c>
      <c r="K29" s="20">
        <f t="shared" si="3"/>
        <v>37.595</v>
      </c>
      <c r="L29" s="4"/>
      <c r="M29" s="20">
        <f t="shared" si="5"/>
        <v>24.4</v>
      </c>
      <c r="N29" s="20">
        <f t="shared" si="6"/>
        <v>24.4</v>
      </c>
    </row>
    <row r="30" spans="1:14" ht="15">
      <c r="A30" s="4">
        <v>2</v>
      </c>
      <c r="B30" s="78" t="s">
        <v>9</v>
      </c>
      <c r="C30" s="78"/>
      <c r="D30" s="20"/>
      <c r="E30" s="38"/>
      <c r="F30" s="20"/>
      <c r="G30" s="20"/>
      <c r="H30" s="20"/>
      <c r="I30" s="20"/>
      <c r="J30" s="20"/>
      <c r="K30" s="20"/>
      <c r="L30" s="4"/>
      <c r="M30" s="20"/>
      <c r="N30" s="27"/>
    </row>
    <row r="31" spans="1:14" ht="21.75" customHeight="1">
      <c r="A31" s="4"/>
      <c r="B31" s="91" t="s">
        <v>35</v>
      </c>
      <c r="C31" s="91"/>
      <c r="D31" s="20" t="s">
        <v>8</v>
      </c>
      <c r="E31" s="38" t="s">
        <v>14</v>
      </c>
      <c r="F31" s="20"/>
      <c r="G31" s="27">
        <v>6</v>
      </c>
      <c r="H31" s="27">
        <f t="shared" si="4"/>
        <v>6</v>
      </c>
      <c r="I31" s="27"/>
      <c r="J31" s="27">
        <v>6</v>
      </c>
      <c r="K31" s="27">
        <f t="shared" si="3"/>
        <v>6</v>
      </c>
      <c r="L31" s="30"/>
      <c r="M31" s="27">
        <f t="shared" si="5"/>
        <v>0</v>
      </c>
      <c r="N31" s="27">
        <f t="shared" si="6"/>
        <v>0</v>
      </c>
    </row>
    <row r="32" spans="1:14" ht="28.5" customHeight="1">
      <c r="A32" s="4"/>
      <c r="B32" s="91" t="s">
        <v>36</v>
      </c>
      <c r="C32" s="91"/>
      <c r="D32" s="20" t="s">
        <v>8</v>
      </c>
      <c r="E32" s="38" t="s">
        <v>74</v>
      </c>
      <c r="F32" s="20"/>
      <c r="G32" s="27">
        <v>12</v>
      </c>
      <c r="H32" s="27">
        <f t="shared" si="4"/>
        <v>12</v>
      </c>
      <c r="I32" s="27"/>
      <c r="J32" s="27">
        <v>206</v>
      </c>
      <c r="K32" s="27">
        <f t="shared" si="3"/>
        <v>206</v>
      </c>
      <c r="L32" s="30"/>
      <c r="M32" s="27">
        <f t="shared" si="5"/>
        <v>-194</v>
      </c>
      <c r="N32" s="27">
        <f t="shared" si="6"/>
        <v>-194</v>
      </c>
    </row>
    <row r="33" spans="1:14" ht="18.75" customHeight="1">
      <c r="A33" s="4">
        <v>3</v>
      </c>
      <c r="B33" s="78" t="s">
        <v>12</v>
      </c>
      <c r="C33" s="78"/>
      <c r="D33" s="20"/>
      <c r="E33" s="38"/>
      <c r="F33" s="20"/>
      <c r="G33" s="20"/>
      <c r="H33" s="20"/>
      <c r="I33" s="20"/>
      <c r="J33" s="20"/>
      <c r="K33" s="20"/>
      <c r="L33" s="4"/>
      <c r="M33" s="20"/>
      <c r="N33" s="27"/>
    </row>
    <row r="34" spans="1:14" ht="28.5" customHeight="1">
      <c r="A34" s="4"/>
      <c r="B34" s="93" t="s">
        <v>37</v>
      </c>
      <c r="C34" s="93"/>
      <c r="D34" s="20" t="s">
        <v>21</v>
      </c>
      <c r="E34" s="38" t="s">
        <v>14</v>
      </c>
      <c r="F34" s="20"/>
      <c r="G34" s="20">
        <v>256.491</v>
      </c>
      <c r="H34" s="20">
        <f t="shared" si="4"/>
        <v>256.491</v>
      </c>
      <c r="I34" s="20"/>
      <c r="J34" s="20">
        <v>14.809</v>
      </c>
      <c r="K34" s="20">
        <f t="shared" si="3"/>
        <v>14.809</v>
      </c>
      <c r="L34" s="4"/>
      <c r="M34" s="20">
        <f t="shared" si="5"/>
        <v>241.682</v>
      </c>
      <c r="N34" s="27">
        <f t="shared" si="6"/>
        <v>241.682</v>
      </c>
    </row>
    <row r="35" spans="1:14" ht="15">
      <c r="A35" s="4">
        <v>4</v>
      </c>
      <c r="B35" s="77" t="s">
        <v>32</v>
      </c>
      <c r="C35" s="77"/>
      <c r="D35" s="20"/>
      <c r="E35" s="38"/>
      <c r="F35" s="20"/>
      <c r="G35" s="20"/>
      <c r="H35" s="20"/>
      <c r="I35" s="20"/>
      <c r="J35" s="20"/>
      <c r="K35" s="20"/>
      <c r="L35" s="4"/>
      <c r="M35" s="20"/>
      <c r="N35" s="27"/>
    </row>
    <row r="36" spans="1:14" ht="30.75" customHeight="1">
      <c r="A36" s="4"/>
      <c r="B36" s="92" t="s">
        <v>38</v>
      </c>
      <c r="C36" s="92"/>
      <c r="D36" s="20" t="s">
        <v>17</v>
      </c>
      <c r="E36" s="38" t="s">
        <v>74</v>
      </c>
      <c r="F36" s="20"/>
      <c r="G36" s="26">
        <v>2.11</v>
      </c>
      <c r="H36" s="26">
        <f t="shared" si="4"/>
        <v>2.11</v>
      </c>
      <c r="I36" s="26"/>
      <c r="J36" s="26">
        <v>2.110423215044435</v>
      </c>
      <c r="K36" s="26">
        <f t="shared" si="3"/>
        <v>2.110423215044435</v>
      </c>
      <c r="L36" s="29"/>
      <c r="M36" s="27">
        <f t="shared" si="5"/>
        <v>-0.0004232150444352101</v>
      </c>
      <c r="N36" s="27">
        <f t="shared" si="6"/>
        <v>-0.0004232150444352101</v>
      </c>
    </row>
    <row r="40" spans="2:8" ht="15.75">
      <c r="B40" s="60" t="s">
        <v>96</v>
      </c>
      <c r="C40" s="60"/>
      <c r="D40" s="60"/>
      <c r="E40" s="60"/>
      <c r="F40" s="60"/>
      <c r="G40" s="60"/>
      <c r="H40" s="60"/>
    </row>
    <row r="41" spans="2:8" ht="15.75">
      <c r="B41" s="60" t="s">
        <v>95</v>
      </c>
      <c r="C41" s="60"/>
      <c r="D41" s="60"/>
      <c r="E41" s="60"/>
      <c r="F41" s="60"/>
      <c r="G41" s="60"/>
      <c r="H41" s="60" t="s">
        <v>97</v>
      </c>
    </row>
  </sheetData>
  <mergeCells count="35">
    <mergeCell ref="B36:C36"/>
    <mergeCell ref="B32:C32"/>
    <mergeCell ref="B33:C33"/>
    <mergeCell ref="B34:C34"/>
    <mergeCell ref="B35:C35"/>
    <mergeCell ref="B28:C28"/>
    <mergeCell ref="B29:C29"/>
    <mergeCell ref="B30:C30"/>
    <mergeCell ref="B31:C31"/>
    <mergeCell ref="D8:N8"/>
    <mergeCell ref="B15:C15"/>
    <mergeCell ref="B16:C16"/>
    <mergeCell ref="B18:C18"/>
    <mergeCell ref="F11:H11"/>
    <mergeCell ref="I11:K11"/>
    <mergeCell ref="E11:E12"/>
    <mergeCell ref="L11:N11"/>
    <mergeCell ref="C1:I1"/>
    <mergeCell ref="C2:I2"/>
    <mergeCell ref="C3:I3"/>
    <mergeCell ref="B6:I6"/>
    <mergeCell ref="B26:C26"/>
    <mergeCell ref="B27:C27"/>
    <mergeCell ref="B13:C13"/>
    <mergeCell ref="B14:C14"/>
    <mergeCell ref="B19:C19"/>
    <mergeCell ref="B20:C20"/>
    <mergeCell ref="B22:C22"/>
    <mergeCell ref="B23:C23"/>
    <mergeCell ref="B24:C24"/>
    <mergeCell ref="A11:A12"/>
    <mergeCell ref="B11:C12"/>
    <mergeCell ref="D11:D12"/>
    <mergeCell ref="B21:C21"/>
    <mergeCell ref="B17:C17"/>
  </mergeCells>
  <printOptions/>
  <pageMargins left="0.1968503937007874" right="0" top="0.3937007874015748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workbookViewId="0" topLeftCell="A1">
      <selection activeCell="C49" sqref="C49"/>
    </sheetView>
  </sheetViews>
  <sheetFormatPr defaultColWidth="9.00390625" defaultRowHeight="12.75"/>
  <cols>
    <col min="1" max="1" width="5.375" style="0" customWidth="1"/>
    <col min="3" max="3" width="47.625" style="0" customWidth="1"/>
    <col min="4" max="4" width="9.25390625" style="0" bestFit="1" customWidth="1"/>
    <col min="5" max="5" width="10.625" style="0" customWidth="1"/>
    <col min="6" max="6" width="11.375" style="0" customWidth="1"/>
    <col min="7" max="7" width="10.625" style="0" customWidth="1"/>
    <col min="8" max="8" width="11.125" style="0" customWidth="1"/>
    <col min="9" max="9" width="10.875" style="0" customWidth="1"/>
    <col min="10" max="10" width="11.00390625" style="0" customWidth="1"/>
    <col min="11" max="11" width="11.25390625" style="0" customWidth="1"/>
    <col min="12" max="12" width="10.875" style="0" bestFit="1" customWidth="1"/>
    <col min="13" max="13" width="11.00390625" style="0" customWidth="1"/>
    <col min="14" max="14" width="10.875" style="0" bestFit="1" customWidth="1"/>
  </cols>
  <sheetData>
    <row r="1" spans="3:9" ht="18.75">
      <c r="C1" s="57" t="s">
        <v>47</v>
      </c>
      <c r="D1" s="57"/>
      <c r="E1" s="57"/>
      <c r="F1" s="57"/>
      <c r="G1" s="57"/>
      <c r="H1" s="57"/>
      <c r="I1" s="57"/>
    </row>
    <row r="2" spans="3:9" ht="18.75">
      <c r="C2" s="57" t="s">
        <v>48</v>
      </c>
      <c r="D2" s="57"/>
      <c r="E2" s="57"/>
      <c r="F2" s="57"/>
      <c r="G2" s="57"/>
      <c r="H2" s="57"/>
      <c r="I2" s="57"/>
    </row>
    <row r="3" spans="3:9" ht="18.75">
      <c r="C3" s="57" t="s">
        <v>49</v>
      </c>
      <c r="D3" s="57"/>
      <c r="E3" s="57"/>
      <c r="F3" s="57"/>
      <c r="G3" s="57"/>
      <c r="H3" s="57"/>
      <c r="I3" s="57"/>
    </row>
    <row r="4" ht="6.75" customHeight="1"/>
    <row r="5" spans="3:9" ht="18.75">
      <c r="C5" s="21" t="s">
        <v>50</v>
      </c>
      <c r="D5" s="12"/>
      <c r="E5" s="12"/>
      <c r="F5" s="12"/>
      <c r="G5" s="12"/>
      <c r="H5" s="14"/>
      <c r="I5" s="14"/>
    </row>
    <row r="6" spans="2:9" ht="12.75">
      <c r="B6" s="58" t="s">
        <v>51</v>
      </c>
      <c r="C6" s="58"/>
      <c r="D6" s="58"/>
      <c r="E6" s="58"/>
      <c r="F6" s="58"/>
      <c r="G6" s="58"/>
      <c r="H6" s="58"/>
      <c r="I6" s="58"/>
    </row>
    <row r="7" spans="2:9" ht="12.75">
      <c r="B7" s="13"/>
      <c r="C7" s="13"/>
      <c r="D7" s="13"/>
      <c r="E7" s="13"/>
      <c r="F7" s="13"/>
      <c r="G7" s="13"/>
      <c r="H7" s="13"/>
      <c r="I7" s="13"/>
    </row>
    <row r="8" spans="2:14" ht="39.75" customHeight="1">
      <c r="B8" s="16" t="s">
        <v>58</v>
      </c>
      <c r="C8" s="16"/>
      <c r="D8" s="84" t="s">
        <v>61</v>
      </c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2:11" ht="15.75">
      <c r="B9" s="17" t="s">
        <v>52</v>
      </c>
      <c r="C9" s="18"/>
      <c r="D9" s="11" t="s">
        <v>53</v>
      </c>
      <c r="E9" s="10"/>
      <c r="F9" s="10"/>
      <c r="G9" s="10"/>
      <c r="H9" s="10"/>
      <c r="I9" s="15"/>
      <c r="J9" s="15"/>
      <c r="K9" s="19"/>
    </row>
    <row r="11" spans="1:14" ht="32.25" customHeight="1">
      <c r="A11" s="72" t="s">
        <v>0</v>
      </c>
      <c r="B11" s="74" t="s">
        <v>1</v>
      </c>
      <c r="C11" s="74"/>
      <c r="D11" s="75" t="s">
        <v>2</v>
      </c>
      <c r="E11" s="75" t="s">
        <v>3</v>
      </c>
      <c r="F11" s="75" t="s">
        <v>4</v>
      </c>
      <c r="G11" s="75"/>
      <c r="H11" s="75"/>
      <c r="I11" s="75" t="s">
        <v>54</v>
      </c>
      <c r="J11" s="75"/>
      <c r="K11" s="75"/>
      <c r="L11" s="75" t="s">
        <v>5</v>
      </c>
      <c r="M11" s="75"/>
      <c r="N11" s="75"/>
    </row>
    <row r="12" spans="1:14" ht="36.75" customHeight="1">
      <c r="A12" s="73"/>
      <c r="B12" s="74"/>
      <c r="C12" s="74"/>
      <c r="D12" s="75"/>
      <c r="E12" s="75"/>
      <c r="F12" s="53" t="s">
        <v>45</v>
      </c>
      <c r="G12" s="53" t="s">
        <v>55</v>
      </c>
      <c r="H12" s="53" t="s">
        <v>46</v>
      </c>
      <c r="I12" s="68" t="s">
        <v>45</v>
      </c>
      <c r="J12" s="68" t="s">
        <v>55</v>
      </c>
      <c r="K12" s="68" t="s">
        <v>46</v>
      </c>
      <c r="L12" s="53" t="s">
        <v>45</v>
      </c>
      <c r="M12" s="53" t="s">
        <v>55</v>
      </c>
      <c r="N12" s="53" t="s">
        <v>46</v>
      </c>
    </row>
    <row r="13" spans="1:14" ht="15">
      <c r="A13" s="1">
        <v>1</v>
      </c>
      <c r="B13" s="79">
        <v>2</v>
      </c>
      <c r="C13" s="79"/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</row>
    <row r="14" spans="1:14" ht="66.75" customHeight="1">
      <c r="A14" s="4"/>
      <c r="B14" s="98" t="s">
        <v>91</v>
      </c>
      <c r="C14" s="98"/>
      <c r="D14" s="2"/>
      <c r="E14" s="2"/>
      <c r="F14" s="23">
        <v>141655.654</v>
      </c>
      <c r="G14" s="23">
        <f>532.4-405.9</f>
        <v>126.5</v>
      </c>
      <c r="H14" s="23">
        <f>F14+G14</f>
        <v>141782.154</v>
      </c>
      <c r="I14" s="20">
        <v>138187.895</v>
      </c>
      <c r="J14" s="6">
        <f>1258.18</f>
        <v>1258.18</v>
      </c>
      <c r="K14" s="20">
        <f>I14+J14</f>
        <v>139446.07499999998</v>
      </c>
      <c r="L14" s="20">
        <f>F14-I14</f>
        <v>3467.75900000002</v>
      </c>
      <c r="M14" s="6">
        <f>G14-J14</f>
        <v>-1131.68</v>
      </c>
      <c r="N14" s="20">
        <f>L14+M14</f>
        <v>2336.0790000000197</v>
      </c>
    </row>
    <row r="15" spans="1:14" ht="15">
      <c r="A15" s="4">
        <v>1</v>
      </c>
      <c r="B15" s="99" t="s">
        <v>6</v>
      </c>
      <c r="C15" s="99"/>
      <c r="D15" s="4"/>
      <c r="E15" s="4"/>
      <c r="F15" s="4"/>
      <c r="G15" s="4"/>
      <c r="H15" s="4"/>
      <c r="I15" s="4"/>
      <c r="J15" s="4"/>
      <c r="K15" s="4"/>
      <c r="L15" s="20"/>
      <c r="M15" s="20"/>
      <c r="N15" s="20"/>
    </row>
    <row r="16" spans="1:14" ht="35.25" customHeight="1">
      <c r="A16" s="4"/>
      <c r="B16" s="100" t="s">
        <v>77</v>
      </c>
      <c r="C16" s="101"/>
      <c r="D16" s="9" t="s">
        <v>8</v>
      </c>
      <c r="E16" s="35" t="s">
        <v>70</v>
      </c>
      <c r="F16" s="33">
        <v>11</v>
      </c>
      <c r="G16" s="33"/>
      <c r="H16" s="33">
        <f>F16+G16</f>
        <v>11</v>
      </c>
      <c r="I16" s="33">
        <v>11</v>
      </c>
      <c r="J16" s="33"/>
      <c r="K16" s="33">
        <f>I16+J16</f>
        <v>11</v>
      </c>
      <c r="L16" s="33">
        <f>F16-I16</f>
        <v>0</v>
      </c>
      <c r="M16" s="33">
        <f>G16-J16</f>
        <v>0</v>
      </c>
      <c r="N16" s="33">
        <f aca="true" t="shared" si="0" ref="N16:N24">L16+M16</f>
        <v>0</v>
      </c>
    </row>
    <row r="17" spans="1:14" ht="24.75" customHeight="1">
      <c r="A17" s="4"/>
      <c r="B17" s="100" t="s">
        <v>57</v>
      </c>
      <c r="C17" s="101"/>
      <c r="D17" s="9" t="s">
        <v>8</v>
      </c>
      <c r="E17" s="35" t="s">
        <v>71</v>
      </c>
      <c r="F17" s="32">
        <v>1162.56</v>
      </c>
      <c r="G17" s="32"/>
      <c r="H17" s="33">
        <f>F17+G17</f>
        <v>1162.56</v>
      </c>
      <c r="I17" s="32">
        <v>1167.82</v>
      </c>
      <c r="J17" s="32"/>
      <c r="K17" s="33">
        <f>I17+J17</f>
        <v>1167.82</v>
      </c>
      <c r="L17" s="32">
        <f>F17-I17</f>
        <v>-5.259999999999991</v>
      </c>
      <c r="M17" s="32">
        <f>G17-J17</f>
        <v>0</v>
      </c>
      <c r="N17" s="32">
        <f t="shared" si="0"/>
        <v>-5.259999999999991</v>
      </c>
    </row>
    <row r="18" spans="1:14" ht="15">
      <c r="A18" s="4">
        <v>2</v>
      </c>
      <c r="B18" s="86" t="s">
        <v>9</v>
      </c>
      <c r="C18" s="86"/>
      <c r="D18" s="9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35.25" customHeight="1">
      <c r="A19" s="4"/>
      <c r="B19" s="100" t="s">
        <v>59</v>
      </c>
      <c r="C19" s="101"/>
      <c r="D19" s="9" t="s">
        <v>11</v>
      </c>
      <c r="E19" s="36" t="s">
        <v>72</v>
      </c>
      <c r="F19" s="33">
        <v>1401</v>
      </c>
      <c r="G19" s="33"/>
      <c r="H19" s="33">
        <f>F19+G19</f>
        <v>1401</v>
      </c>
      <c r="I19" s="33">
        <v>1445</v>
      </c>
      <c r="J19" s="33"/>
      <c r="K19" s="33">
        <f>I19+J19</f>
        <v>1445</v>
      </c>
      <c r="L19" s="33">
        <f>F19-I19</f>
        <v>-44</v>
      </c>
      <c r="M19" s="33">
        <f>G19-J19</f>
        <v>0</v>
      </c>
      <c r="N19" s="33">
        <f t="shared" si="0"/>
        <v>-44</v>
      </c>
    </row>
    <row r="20" spans="1:14" ht="15">
      <c r="A20" s="4">
        <v>3</v>
      </c>
      <c r="B20" s="82" t="s">
        <v>12</v>
      </c>
      <c r="C20" s="82"/>
      <c r="D20" s="9"/>
      <c r="E20" s="36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9.5" customHeight="1">
      <c r="A21" s="4"/>
      <c r="B21" s="76" t="s">
        <v>39</v>
      </c>
      <c r="C21" s="76"/>
      <c r="D21" s="9" t="s">
        <v>21</v>
      </c>
      <c r="E21" s="94" t="s">
        <v>72</v>
      </c>
      <c r="F21" s="23">
        <v>101.11</v>
      </c>
      <c r="G21" s="23"/>
      <c r="H21" s="33">
        <f>F21+G21</f>
        <v>101.11</v>
      </c>
      <c r="I21" s="23">
        <v>95.632</v>
      </c>
      <c r="J21" s="23"/>
      <c r="K21" s="33">
        <f>I21+J21</f>
        <v>95.632</v>
      </c>
      <c r="L21" s="23">
        <f>F21-I21</f>
        <v>5.477999999999994</v>
      </c>
      <c r="M21" s="23">
        <f>G21-J21</f>
        <v>0</v>
      </c>
      <c r="N21" s="23">
        <f t="shared" si="0"/>
        <v>5.477999999999994</v>
      </c>
    </row>
    <row r="22" spans="1:14" ht="18" customHeight="1">
      <c r="A22" s="4"/>
      <c r="B22" s="100" t="s">
        <v>40</v>
      </c>
      <c r="C22" s="105"/>
      <c r="D22" s="9" t="s">
        <v>21</v>
      </c>
      <c r="E22" s="95"/>
      <c r="F22" s="23">
        <v>2.05</v>
      </c>
      <c r="G22" s="23"/>
      <c r="H22" s="33">
        <f>F22+G22</f>
        <v>2.05</v>
      </c>
      <c r="I22" s="23">
        <v>2.08</v>
      </c>
      <c r="J22" s="23"/>
      <c r="K22" s="33">
        <f>I22+J22</f>
        <v>2.08</v>
      </c>
      <c r="L22" s="23">
        <f>F22-I22</f>
        <v>-0.03000000000000025</v>
      </c>
      <c r="M22" s="23">
        <f>G22-J22</f>
        <v>0</v>
      </c>
      <c r="N22" s="23">
        <f>L22+M22</f>
        <v>-0.03000000000000025</v>
      </c>
    </row>
    <row r="23" spans="1:14" ht="15">
      <c r="A23" s="4">
        <v>4</v>
      </c>
      <c r="B23" s="82" t="s">
        <v>32</v>
      </c>
      <c r="C23" s="82"/>
      <c r="D23" s="4"/>
      <c r="E23" s="36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33.75">
      <c r="A24" s="4"/>
      <c r="B24" s="76" t="s">
        <v>41</v>
      </c>
      <c r="C24" s="76"/>
      <c r="D24" s="4" t="s">
        <v>17</v>
      </c>
      <c r="E24" s="36" t="s">
        <v>72</v>
      </c>
      <c r="F24" s="33">
        <v>10</v>
      </c>
      <c r="G24" s="33"/>
      <c r="H24" s="33">
        <f>F24+G24</f>
        <v>10</v>
      </c>
      <c r="I24" s="33">
        <v>10</v>
      </c>
      <c r="J24" s="33"/>
      <c r="K24" s="33">
        <f>I24+J24</f>
        <v>10</v>
      </c>
      <c r="L24" s="33">
        <f>F24-I24</f>
        <v>0</v>
      </c>
      <c r="M24" s="33">
        <f>G24-J24</f>
        <v>0</v>
      </c>
      <c r="N24" s="33">
        <f t="shared" si="0"/>
        <v>0</v>
      </c>
    </row>
    <row r="25" spans="1:14" ht="15">
      <c r="A25" s="4"/>
      <c r="B25" s="83"/>
      <c r="C25" s="59"/>
      <c r="D25" s="4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4"/>
      <c r="B26" s="28" t="s">
        <v>90</v>
      </c>
      <c r="C26" s="34"/>
      <c r="D26" s="4"/>
      <c r="E26" s="23"/>
      <c r="F26" s="33">
        <v>0</v>
      </c>
      <c r="G26" s="23">
        <v>405.9</v>
      </c>
      <c r="H26" s="23">
        <f>F26+G26</f>
        <v>405.9</v>
      </c>
      <c r="I26" s="33">
        <v>0</v>
      </c>
      <c r="J26" s="23">
        <v>285.9</v>
      </c>
      <c r="K26" s="23">
        <f>I26+J26</f>
        <v>285.9</v>
      </c>
      <c r="L26" s="33">
        <v>0</v>
      </c>
      <c r="M26" s="23">
        <v>120</v>
      </c>
      <c r="N26" s="23">
        <f aca="true" t="shared" si="1" ref="N26:N36">L26+M26</f>
        <v>120</v>
      </c>
    </row>
    <row r="27" spans="1:14" ht="15.75" customHeight="1">
      <c r="A27" s="4">
        <v>1</v>
      </c>
      <c r="B27" s="102" t="s">
        <v>18</v>
      </c>
      <c r="C27" s="103"/>
      <c r="D27" s="24"/>
      <c r="E27" s="23"/>
      <c r="F27" s="23"/>
      <c r="G27" s="23"/>
      <c r="H27" s="23"/>
      <c r="I27" s="23"/>
      <c r="J27" s="23"/>
      <c r="K27" s="23"/>
      <c r="L27" s="33"/>
      <c r="M27" s="23"/>
      <c r="N27" s="23"/>
    </row>
    <row r="28" spans="1:14" ht="15.75" customHeight="1">
      <c r="A28" s="4"/>
      <c r="B28" s="80" t="s">
        <v>73</v>
      </c>
      <c r="C28" s="104"/>
      <c r="D28" s="9" t="s">
        <v>21</v>
      </c>
      <c r="E28" s="23"/>
      <c r="F28" s="23"/>
      <c r="G28" s="23">
        <f>G29+G30</f>
        <v>405.9</v>
      </c>
      <c r="H28" s="23">
        <f>H29+H30</f>
        <v>405.9</v>
      </c>
      <c r="I28" s="23"/>
      <c r="J28" s="23">
        <f>J29+J30</f>
        <v>285.9</v>
      </c>
      <c r="K28" s="23">
        <f>K29+K30</f>
        <v>285.9</v>
      </c>
      <c r="L28" s="33">
        <f aca="true" t="shared" si="2" ref="L28:L36">F28-I28</f>
        <v>0</v>
      </c>
      <c r="M28" s="23">
        <f aca="true" t="shared" si="3" ref="M28:M36">G28-J28</f>
        <v>120</v>
      </c>
      <c r="N28" s="23">
        <f t="shared" si="1"/>
        <v>120</v>
      </c>
    </row>
    <row r="29" spans="1:14" ht="15.75" customHeight="1">
      <c r="A29" s="4"/>
      <c r="B29" s="112" t="s">
        <v>42</v>
      </c>
      <c r="C29" s="113"/>
      <c r="D29" s="40" t="s">
        <v>21</v>
      </c>
      <c r="E29" s="96" t="s">
        <v>74</v>
      </c>
      <c r="F29" s="23"/>
      <c r="G29" s="23">
        <v>100.5</v>
      </c>
      <c r="H29" s="23">
        <f>F29+G29</f>
        <v>100.5</v>
      </c>
      <c r="I29" s="23"/>
      <c r="J29" s="23">
        <v>100.5</v>
      </c>
      <c r="K29" s="23">
        <f>I29+J29</f>
        <v>100.5</v>
      </c>
      <c r="L29" s="33">
        <f t="shared" si="2"/>
        <v>0</v>
      </c>
      <c r="M29" s="23">
        <f t="shared" si="3"/>
        <v>0</v>
      </c>
      <c r="N29" s="23">
        <f t="shared" si="1"/>
        <v>0</v>
      </c>
    </row>
    <row r="30" spans="1:14" ht="91.5" customHeight="1">
      <c r="A30" s="4"/>
      <c r="B30" s="112" t="s">
        <v>43</v>
      </c>
      <c r="C30" s="113"/>
      <c r="D30" s="40" t="s">
        <v>21</v>
      </c>
      <c r="E30" s="97"/>
      <c r="F30" s="23"/>
      <c r="G30" s="23">
        <v>305.4</v>
      </c>
      <c r="H30" s="23">
        <f>F30+G30</f>
        <v>305.4</v>
      </c>
      <c r="I30" s="23"/>
      <c r="J30" s="23">
        <v>185.4</v>
      </c>
      <c r="K30" s="23">
        <f>I30+J30</f>
        <v>185.4</v>
      </c>
      <c r="L30" s="33">
        <f t="shared" si="2"/>
        <v>0</v>
      </c>
      <c r="M30" s="23">
        <f t="shared" si="3"/>
        <v>119.99999999999997</v>
      </c>
      <c r="N30" s="23">
        <f t="shared" si="1"/>
        <v>119.99999999999997</v>
      </c>
    </row>
    <row r="31" spans="1:14" ht="15.75" customHeight="1">
      <c r="A31" s="4">
        <v>2</v>
      </c>
      <c r="B31" s="80" t="s">
        <v>9</v>
      </c>
      <c r="C31" s="104"/>
      <c r="D31" s="39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9.5" customHeight="1">
      <c r="A32" s="4"/>
      <c r="B32" s="108" t="s">
        <v>24</v>
      </c>
      <c r="C32" s="109"/>
      <c r="D32" s="9" t="s">
        <v>8</v>
      </c>
      <c r="E32" s="36" t="s">
        <v>74</v>
      </c>
      <c r="F32" s="23"/>
      <c r="G32" s="33">
        <v>17</v>
      </c>
      <c r="H32" s="33">
        <f>F32+G32</f>
        <v>17</v>
      </c>
      <c r="I32" s="33"/>
      <c r="J32" s="33">
        <v>23</v>
      </c>
      <c r="K32" s="33">
        <f>I32+J32</f>
        <v>23</v>
      </c>
      <c r="L32" s="33">
        <f t="shared" si="2"/>
        <v>0</v>
      </c>
      <c r="M32" s="33">
        <f t="shared" si="3"/>
        <v>-6</v>
      </c>
      <c r="N32" s="33">
        <f t="shared" si="1"/>
        <v>-6</v>
      </c>
    </row>
    <row r="33" spans="1:14" ht="15.75" customHeight="1">
      <c r="A33" s="4">
        <v>3</v>
      </c>
      <c r="B33" s="80" t="s">
        <v>12</v>
      </c>
      <c r="C33" s="104"/>
      <c r="D33" s="39"/>
      <c r="E33" s="36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.75" customHeight="1">
      <c r="A34" s="4"/>
      <c r="B34" s="108" t="s">
        <v>25</v>
      </c>
      <c r="C34" s="109"/>
      <c r="D34" s="9" t="s">
        <v>21</v>
      </c>
      <c r="E34" s="36" t="s">
        <v>14</v>
      </c>
      <c r="F34" s="23"/>
      <c r="G34" s="23">
        <f>G28/G32</f>
        <v>23.876470588235293</v>
      </c>
      <c r="H34" s="23">
        <f>F34+G34</f>
        <v>23.876470588235293</v>
      </c>
      <c r="I34" s="23"/>
      <c r="J34" s="23">
        <f>J28/J32</f>
        <v>12.430434782608694</v>
      </c>
      <c r="K34" s="23">
        <f>K28/K32</f>
        <v>12.430434782608694</v>
      </c>
      <c r="L34" s="23">
        <f t="shared" si="2"/>
        <v>0</v>
      </c>
      <c r="M34" s="23">
        <f t="shared" si="3"/>
        <v>11.446035805626599</v>
      </c>
      <c r="N34" s="23">
        <f t="shared" si="1"/>
        <v>11.446035805626599</v>
      </c>
    </row>
    <row r="35" spans="1:14" ht="15.75" customHeight="1">
      <c r="A35" s="4">
        <v>4</v>
      </c>
      <c r="B35" s="102" t="s">
        <v>15</v>
      </c>
      <c r="C35" s="103"/>
      <c r="D35" s="42"/>
      <c r="E35" s="36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.75" customHeight="1">
      <c r="A36" s="4"/>
      <c r="B36" s="110" t="s">
        <v>26</v>
      </c>
      <c r="C36" s="111"/>
      <c r="D36" s="5" t="s">
        <v>17</v>
      </c>
      <c r="E36" s="36" t="s">
        <v>14</v>
      </c>
      <c r="F36" s="23"/>
      <c r="G36" s="32">
        <v>0.18</v>
      </c>
      <c r="H36" s="32">
        <f>F36+G36</f>
        <v>0.18</v>
      </c>
      <c r="I36" s="32"/>
      <c r="J36" s="32">
        <v>0.18</v>
      </c>
      <c r="K36" s="32">
        <f>I36+J36</f>
        <v>0.18</v>
      </c>
      <c r="L36" s="33">
        <f t="shared" si="2"/>
        <v>0</v>
      </c>
      <c r="M36" s="33">
        <f t="shared" si="3"/>
        <v>0</v>
      </c>
      <c r="N36" s="33">
        <f t="shared" si="1"/>
        <v>0</v>
      </c>
    </row>
    <row r="37" spans="1:14" ht="15.75">
      <c r="A37" s="4"/>
      <c r="B37" s="106"/>
      <c r="C37" s="107"/>
      <c r="D37" s="4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42" spans="2:8" ht="15.75">
      <c r="B42" s="60" t="s">
        <v>96</v>
      </c>
      <c r="C42" s="60"/>
      <c r="D42" s="60"/>
      <c r="E42" s="60"/>
      <c r="F42" s="60"/>
      <c r="G42" s="60"/>
      <c r="H42" s="60"/>
    </row>
    <row r="43" spans="2:8" ht="15.75">
      <c r="B43" s="60" t="s">
        <v>95</v>
      </c>
      <c r="C43" s="60"/>
      <c r="D43" s="60"/>
      <c r="E43" s="60"/>
      <c r="F43" s="60"/>
      <c r="G43" s="60"/>
      <c r="H43" s="60" t="s">
        <v>97</v>
      </c>
    </row>
  </sheetData>
  <mergeCells count="38">
    <mergeCell ref="B22:C22"/>
    <mergeCell ref="B37:C37"/>
    <mergeCell ref="B33:C33"/>
    <mergeCell ref="B34:C34"/>
    <mergeCell ref="B35:C35"/>
    <mergeCell ref="B36:C36"/>
    <mergeCell ref="B29:C29"/>
    <mergeCell ref="B30:C30"/>
    <mergeCell ref="B31:C31"/>
    <mergeCell ref="B32:C32"/>
    <mergeCell ref="B23:C23"/>
    <mergeCell ref="B24:C24"/>
    <mergeCell ref="B27:C27"/>
    <mergeCell ref="B28:C28"/>
    <mergeCell ref="B25:C25"/>
    <mergeCell ref="B18:C18"/>
    <mergeCell ref="B20:C20"/>
    <mergeCell ref="B21:C21"/>
    <mergeCell ref="B13:C13"/>
    <mergeCell ref="B14:C14"/>
    <mergeCell ref="B15:C15"/>
    <mergeCell ref="B16:C16"/>
    <mergeCell ref="B17:C17"/>
    <mergeCell ref="B19:C19"/>
    <mergeCell ref="A11:A12"/>
    <mergeCell ref="B11:C12"/>
    <mergeCell ref="D11:D12"/>
    <mergeCell ref="E11:E12"/>
    <mergeCell ref="E21:E22"/>
    <mergeCell ref="E29:E30"/>
    <mergeCell ref="C1:I1"/>
    <mergeCell ref="C2:I2"/>
    <mergeCell ref="C3:I3"/>
    <mergeCell ref="B6:I6"/>
    <mergeCell ref="D8:N8"/>
    <mergeCell ref="F11:H11"/>
    <mergeCell ref="I11:K11"/>
    <mergeCell ref="L11:N11"/>
  </mergeCells>
  <printOptions/>
  <pageMargins left="0" right="0" top="0.1968503937007874" bottom="0" header="0" footer="0"/>
  <pageSetup horizontalDpi="600" verticalDpi="600" orientation="landscape" paperSize="9" scale="80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1">
      <selection activeCell="B11" sqref="B11:C12"/>
    </sheetView>
  </sheetViews>
  <sheetFormatPr defaultColWidth="9.00390625" defaultRowHeight="12.75"/>
  <cols>
    <col min="1" max="1" width="5.375" style="0" customWidth="1"/>
    <col min="2" max="2" width="14.125" style="0" customWidth="1"/>
    <col min="3" max="3" width="42.625" style="0" customWidth="1"/>
    <col min="4" max="4" width="9.25390625" style="0" bestFit="1" customWidth="1"/>
    <col min="5" max="5" width="10.625" style="0" customWidth="1"/>
    <col min="6" max="6" width="11.375" style="0" customWidth="1"/>
    <col min="7" max="7" width="10.625" style="0" customWidth="1"/>
    <col min="8" max="8" width="12.125" style="0" customWidth="1"/>
    <col min="9" max="9" width="10.875" style="0" customWidth="1"/>
    <col min="10" max="10" width="11.00390625" style="0" customWidth="1"/>
    <col min="11" max="11" width="11.25390625" style="0" customWidth="1"/>
    <col min="12" max="12" width="10.875" style="0" bestFit="1" customWidth="1"/>
    <col min="13" max="13" width="11.125" style="0" bestFit="1" customWidth="1"/>
    <col min="14" max="14" width="10.875" style="0" bestFit="1" customWidth="1"/>
  </cols>
  <sheetData>
    <row r="1" spans="3:9" ht="18.75">
      <c r="C1" s="57" t="s">
        <v>47</v>
      </c>
      <c r="D1" s="57"/>
      <c r="E1" s="57"/>
      <c r="F1" s="57"/>
      <c r="G1" s="57"/>
      <c r="H1" s="57"/>
      <c r="I1" s="57"/>
    </row>
    <row r="2" spans="3:9" ht="18.75">
      <c r="C2" s="57" t="s">
        <v>48</v>
      </c>
      <c r="D2" s="57"/>
      <c r="E2" s="57"/>
      <c r="F2" s="57"/>
      <c r="G2" s="57"/>
      <c r="H2" s="57"/>
      <c r="I2" s="57"/>
    </row>
    <row r="3" spans="3:9" ht="18.75">
      <c r="C3" s="57" t="s">
        <v>49</v>
      </c>
      <c r="D3" s="57"/>
      <c r="E3" s="57"/>
      <c r="F3" s="57"/>
      <c r="G3" s="57"/>
      <c r="H3" s="57"/>
      <c r="I3" s="57"/>
    </row>
    <row r="5" spans="3:10" ht="18.75">
      <c r="C5" s="133" t="s">
        <v>50</v>
      </c>
      <c r="D5" s="133"/>
      <c r="E5" s="133"/>
      <c r="F5" s="133"/>
      <c r="G5" s="133"/>
      <c r="H5" s="133"/>
      <c r="I5" s="133"/>
      <c r="J5" s="133"/>
    </row>
    <row r="6" spans="2:9" ht="12.75">
      <c r="B6" s="58" t="s">
        <v>51</v>
      </c>
      <c r="C6" s="58"/>
      <c r="D6" s="58"/>
      <c r="E6" s="58"/>
      <c r="F6" s="58"/>
      <c r="G6" s="58"/>
      <c r="H6" s="58"/>
      <c r="I6" s="58"/>
    </row>
    <row r="7" spans="2:9" ht="12.75">
      <c r="B7" s="13"/>
      <c r="C7" s="13"/>
      <c r="D7" s="13"/>
      <c r="E7" s="13"/>
      <c r="F7" s="13"/>
      <c r="G7" s="13"/>
      <c r="H7" s="13"/>
      <c r="I7" s="13"/>
    </row>
    <row r="8" spans="2:14" ht="50.25" customHeight="1">
      <c r="B8" s="16" t="s">
        <v>62</v>
      </c>
      <c r="C8" s="16"/>
      <c r="D8" s="84" t="s">
        <v>60</v>
      </c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2:11" ht="15.75">
      <c r="B9" s="17" t="s">
        <v>52</v>
      </c>
      <c r="C9" s="18"/>
      <c r="D9" s="11" t="s">
        <v>53</v>
      </c>
      <c r="E9" s="10"/>
      <c r="F9" s="10"/>
      <c r="G9" s="10"/>
      <c r="H9" s="10"/>
      <c r="I9" s="15"/>
      <c r="J9" s="15"/>
      <c r="K9" s="19"/>
    </row>
    <row r="11" spans="1:14" ht="31.5" customHeight="1">
      <c r="A11" s="72" t="s">
        <v>0</v>
      </c>
      <c r="B11" s="74" t="s">
        <v>1</v>
      </c>
      <c r="C11" s="74"/>
      <c r="D11" s="75" t="s">
        <v>2</v>
      </c>
      <c r="E11" s="75" t="s">
        <v>3</v>
      </c>
      <c r="F11" s="75" t="s">
        <v>4</v>
      </c>
      <c r="G11" s="75"/>
      <c r="H11" s="75"/>
      <c r="I11" s="75" t="s">
        <v>54</v>
      </c>
      <c r="J11" s="75"/>
      <c r="K11" s="75"/>
      <c r="L11" s="75" t="s">
        <v>5</v>
      </c>
      <c r="M11" s="75"/>
      <c r="N11" s="75"/>
    </row>
    <row r="12" spans="1:14" ht="30">
      <c r="A12" s="73"/>
      <c r="B12" s="74"/>
      <c r="C12" s="74"/>
      <c r="D12" s="75"/>
      <c r="E12" s="75"/>
      <c r="F12" s="3" t="s">
        <v>45</v>
      </c>
      <c r="G12" s="3" t="s">
        <v>55</v>
      </c>
      <c r="H12" s="3" t="s">
        <v>46</v>
      </c>
      <c r="I12" s="7" t="s">
        <v>45</v>
      </c>
      <c r="J12" s="7" t="s">
        <v>55</v>
      </c>
      <c r="K12" s="7" t="s">
        <v>46</v>
      </c>
      <c r="L12" s="3" t="s">
        <v>45</v>
      </c>
      <c r="M12" s="3" t="s">
        <v>55</v>
      </c>
      <c r="N12" s="3" t="s">
        <v>46</v>
      </c>
    </row>
    <row r="13" spans="1:14" ht="15">
      <c r="A13" s="1">
        <v>1</v>
      </c>
      <c r="B13" s="79">
        <v>2</v>
      </c>
      <c r="C13" s="79"/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</row>
    <row r="14" spans="1:14" ht="46.5" customHeight="1">
      <c r="A14" s="4"/>
      <c r="B14" s="129" t="s">
        <v>92</v>
      </c>
      <c r="C14" s="129"/>
      <c r="D14" s="2"/>
      <c r="E14" s="2"/>
      <c r="F14" s="23">
        <v>22814.459</v>
      </c>
      <c r="G14" s="23">
        <f>600-600</f>
        <v>0</v>
      </c>
      <c r="H14" s="23">
        <f>F14+G14</f>
        <v>22814.459</v>
      </c>
      <c r="I14" s="23">
        <v>22507.028</v>
      </c>
      <c r="J14" s="23">
        <f>598.448-598.448</f>
        <v>0</v>
      </c>
      <c r="K14" s="23">
        <f>I14+J14</f>
        <v>22507.028</v>
      </c>
      <c r="L14" s="23">
        <f>F14-I14</f>
        <v>307.4310000000005</v>
      </c>
      <c r="M14" s="33">
        <f>G14-J14</f>
        <v>0</v>
      </c>
      <c r="N14" s="23">
        <f>L14+M14</f>
        <v>307.4310000000005</v>
      </c>
    </row>
    <row r="15" spans="1:14" ht="15.75">
      <c r="A15" s="4">
        <v>1</v>
      </c>
      <c r="B15" s="85" t="s">
        <v>6</v>
      </c>
      <c r="C15" s="85"/>
      <c r="D15" s="4"/>
      <c r="E15" s="4"/>
      <c r="F15" s="4"/>
      <c r="G15" s="4"/>
      <c r="H15" s="4"/>
      <c r="I15" s="4"/>
      <c r="J15" s="4"/>
      <c r="K15" s="4"/>
      <c r="L15" s="20"/>
      <c r="M15" s="27"/>
      <c r="N15" s="20"/>
    </row>
    <row r="16" spans="1:14" ht="32.25" customHeight="1">
      <c r="A16" s="4"/>
      <c r="B16" s="131" t="s">
        <v>28</v>
      </c>
      <c r="C16" s="132"/>
      <c r="D16" s="23" t="s">
        <v>8</v>
      </c>
      <c r="E16" s="36" t="s">
        <v>70</v>
      </c>
      <c r="F16" s="33">
        <v>11</v>
      </c>
      <c r="G16" s="33"/>
      <c r="H16" s="33">
        <f>F16+G16</f>
        <v>11</v>
      </c>
      <c r="I16" s="33">
        <v>11</v>
      </c>
      <c r="J16" s="33"/>
      <c r="K16" s="33">
        <f>I16+J16</f>
        <v>11</v>
      </c>
      <c r="L16" s="33">
        <f aca="true" t="shared" si="0" ref="L16:M21">F16-I16</f>
        <v>0</v>
      </c>
      <c r="M16" s="33">
        <f t="shared" si="0"/>
        <v>0</v>
      </c>
      <c r="N16" s="33">
        <f aca="true" t="shared" si="1" ref="N16:N21">L16+M16</f>
        <v>0</v>
      </c>
    </row>
    <row r="17" spans="1:14" ht="24" customHeight="1">
      <c r="A17" s="4"/>
      <c r="B17" s="131" t="s">
        <v>57</v>
      </c>
      <c r="C17" s="132"/>
      <c r="D17" s="23" t="s">
        <v>8</v>
      </c>
      <c r="E17" s="36" t="s">
        <v>78</v>
      </c>
      <c r="F17" s="23">
        <v>150.64</v>
      </c>
      <c r="G17" s="23"/>
      <c r="H17" s="33">
        <f>F17+G17</f>
        <v>150.64</v>
      </c>
      <c r="I17" s="23">
        <v>149.28</v>
      </c>
      <c r="J17" s="23"/>
      <c r="K17" s="33">
        <f>I17+J17</f>
        <v>149.28</v>
      </c>
      <c r="L17" s="32">
        <f t="shared" si="0"/>
        <v>1.3599999999999852</v>
      </c>
      <c r="M17" s="33">
        <f t="shared" si="0"/>
        <v>0</v>
      </c>
      <c r="N17" s="32">
        <f t="shared" si="1"/>
        <v>1.3599999999999852</v>
      </c>
    </row>
    <row r="18" spans="1:14" ht="15.75">
      <c r="A18" s="4">
        <v>2</v>
      </c>
      <c r="B18" s="130" t="s">
        <v>9</v>
      </c>
      <c r="C18" s="130"/>
      <c r="D18" s="23"/>
      <c r="E18" s="23"/>
      <c r="F18" s="23"/>
      <c r="G18" s="23"/>
      <c r="H18" s="33"/>
      <c r="I18" s="23"/>
      <c r="J18" s="23"/>
      <c r="K18" s="33"/>
      <c r="L18" s="23"/>
      <c r="M18" s="33"/>
      <c r="N18" s="23"/>
    </row>
    <row r="19" spans="1:14" ht="23.25" customHeight="1">
      <c r="A19" s="4"/>
      <c r="B19" s="131" t="s">
        <v>29</v>
      </c>
      <c r="C19" s="132"/>
      <c r="D19" s="23" t="s">
        <v>11</v>
      </c>
      <c r="E19" s="36" t="s">
        <v>79</v>
      </c>
      <c r="F19" s="33">
        <v>318</v>
      </c>
      <c r="G19" s="33"/>
      <c r="H19" s="33">
        <f>F19+G19</f>
        <v>318</v>
      </c>
      <c r="I19" s="33">
        <v>306</v>
      </c>
      <c r="J19" s="33"/>
      <c r="K19" s="33">
        <f>I19+J19</f>
        <v>306</v>
      </c>
      <c r="L19" s="33">
        <f t="shared" si="0"/>
        <v>12</v>
      </c>
      <c r="M19" s="33">
        <f t="shared" si="0"/>
        <v>0</v>
      </c>
      <c r="N19" s="33">
        <f t="shared" si="1"/>
        <v>12</v>
      </c>
    </row>
    <row r="20" spans="1:14" ht="15.75">
      <c r="A20" s="4">
        <v>3</v>
      </c>
      <c r="B20" s="116" t="s">
        <v>12</v>
      </c>
      <c r="C20" s="117"/>
      <c r="D20" s="23"/>
      <c r="E20" s="23"/>
      <c r="F20" s="23"/>
      <c r="G20" s="23"/>
      <c r="H20" s="33"/>
      <c r="I20" s="23"/>
      <c r="J20" s="23"/>
      <c r="K20" s="33"/>
      <c r="L20" s="23"/>
      <c r="M20" s="33"/>
      <c r="N20" s="23"/>
    </row>
    <row r="21" spans="1:14" ht="15.75" customHeight="1">
      <c r="A21" s="4"/>
      <c r="B21" s="114" t="s">
        <v>44</v>
      </c>
      <c r="C21" s="115"/>
      <c r="D21" s="23" t="s">
        <v>21</v>
      </c>
      <c r="E21" s="36" t="s">
        <v>14</v>
      </c>
      <c r="F21" s="23">
        <v>71.494</v>
      </c>
      <c r="G21" s="23"/>
      <c r="H21" s="33">
        <f>F21+G21</f>
        <v>71.494</v>
      </c>
      <c r="I21" s="23">
        <v>73.552</v>
      </c>
      <c r="J21" s="23"/>
      <c r="K21" s="33">
        <f>I21+J21</f>
        <v>73.552</v>
      </c>
      <c r="L21" s="23">
        <f t="shared" si="0"/>
        <v>-2.058000000000007</v>
      </c>
      <c r="M21" s="33">
        <f t="shared" si="0"/>
        <v>0</v>
      </c>
      <c r="N21" s="23">
        <f t="shared" si="1"/>
        <v>-2.058000000000007</v>
      </c>
    </row>
    <row r="22" spans="1:14" ht="15.75" customHeight="1">
      <c r="A22" s="4"/>
      <c r="B22" s="114" t="s">
        <v>31</v>
      </c>
      <c r="C22" s="115"/>
      <c r="D22" s="23"/>
      <c r="E22" s="23"/>
      <c r="F22" s="23"/>
      <c r="G22" s="23"/>
      <c r="H22" s="33"/>
      <c r="I22" s="23"/>
      <c r="J22" s="23"/>
      <c r="K22" s="33"/>
      <c r="L22" s="23"/>
      <c r="M22" s="23"/>
      <c r="N22" s="23"/>
    </row>
    <row r="23" spans="1:14" ht="15.75">
      <c r="A23" s="4">
        <v>4</v>
      </c>
      <c r="B23" s="116" t="s">
        <v>32</v>
      </c>
      <c r="C23" s="117"/>
      <c r="D23" s="23"/>
      <c r="E23" s="23"/>
      <c r="F23" s="23"/>
      <c r="G23" s="23"/>
      <c r="H23" s="33"/>
      <c r="I23" s="23"/>
      <c r="J23" s="23"/>
      <c r="K23" s="33"/>
      <c r="L23" s="23"/>
      <c r="M23" s="23"/>
      <c r="N23" s="23"/>
    </row>
    <row r="24" spans="1:14" ht="15.75">
      <c r="A24" s="4"/>
      <c r="B24" s="118" t="s">
        <v>33</v>
      </c>
      <c r="C24" s="118"/>
      <c r="D24" s="23" t="s">
        <v>76</v>
      </c>
      <c r="E24" s="36" t="s">
        <v>14</v>
      </c>
      <c r="F24" s="33">
        <v>265</v>
      </c>
      <c r="G24" s="33"/>
      <c r="H24" s="33">
        <f>F24+G24</f>
        <v>265</v>
      </c>
      <c r="I24" s="33">
        <v>168</v>
      </c>
      <c r="J24" s="33"/>
      <c r="K24" s="33">
        <f>I24+J24</f>
        <v>168</v>
      </c>
      <c r="L24" s="33">
        <f>F24-I24</f>
        <v>97</v>
      </c>
      <c r="M24" s="33">
        <f>G24-J24</f>
        <v>0</v>
      </c>
      <c r="N24" s="33">
        <f>L24+M24</f>
        <v>97</v>
      </c>
    </row>
    <row r="25" spans="1:14" ht="8.25" customHeight="1">
      <c r="A25" s="4"/>
      <c r="B25" s="121"/>
      <c r="C25" s="122"/>
      <c r="D25" s="23"/>
      <c r="E25" s="23"/>
      <c r="F25" s="23"/>
      <c r="G25" s="23"/>
      <c r="H25" s="33"/>
      <c r="I25" s="23"/>
      <c r="J25" s="23"/>
      <c r="K25" s="33"/>
      <c r="L25" s="23"/>
      <c r="M25" s="23"/>
      <c r="N25" s="23"/>
    </row>
    <row r="26" spans="1:14" ht="15.75">
      <c r="A26" s="4"/>
      <c r="B26" s="22" t="s">
        <v>93</v>
      </c>
      <c r="C26" s="8"/>
      <c r="D26" s="23"/>
      <c r="E26" s="23"/>
      <c r="F26" s="23"/>
      <c r="G26" s="23"/>
      <c r="H26" s="33"/>
      <c r="I26" s="23"/>
      <c r="J26" s="23"/>
      <c r="K26" s="33"/>
      <c r="L26" s="23"/>
      <c r="M26" s="23"/>
      <c r="N26" s="23"/>
    </row>
    <row r="27" spans="1:14" ht="15.75" customHeight="1">
      <c r="A27" s="4">
        <v>1</v>
      </c>
      <c r="B27" s="119" t="s">
        <v>18</v>
      </c>
      <c r="C27" s="120"/>
      <c r="D27" s="23"/>
      <c r="E27" s="23"/>
      <c r="F27" s="23"/>
      <c r="G27" s="23"/>
      <c r="H27" s="33"/>
      <c r="I27" s="23"/>
      <c r="J27" s="23"/>
      <c r="K27" s="33"/>
      <c r="L27" s="23"/>
      <c r="M27" s="23"/>
      <c r="N27" s="23"/>
    </row>
    <row r="28" spans="1:14" ht="15.75" customHeight="1">
      <c r="A28" s="4"/>
      <c r="B28" s="125" t="s">
        <v>20</v>
      </c>
      <c r="C28" s="126"/>
      <c r="D28" s="23" t="s">
        <v>21</v>
      </c>
      <c r="E28" s="36" t="s">
        <v>22</v>
      </c>
      <c r="F28" s="23"/>
      <c r="G28" s="23">
        <v>600</v>
      </c>
      <c r="H28" s="23">
        <f>F28+G28</f>
        <v>600</v>
      </c>
      <c r="I28" s="23"/>
      <c r="J28" s="23">
        <v>598.448</v>
      </c>
      <c r="K28" s="23">
        <f>I28+J28</f>
        <v>598.448</v>
      </c>
      <c r="L28" s="33">
        <f aca="true" t="shared" si="2" ref="L28:L34">F28-I28</f>
        <v>0</v>
      </c>
      <c r="M28" s="23">
        <f aca="true" t="shared" si="3" ref="M28:M34">G28-J28</f>
        <v>1.552000000000021</v>
      </c>
      <c r="N28" s="23">
        <f aca="true" t="shared" si="4" ref="N28:N34">L28+M28</f>
        <v>1.552000000000021</v>
      </c>
    </row>
    <row r="29" spans="1:14" ht="15.75" customHeight="1">
      <c r="A29" s="4">
        <v>2</v>
      </c>
      <c r="B29" s="127" t="s">
        <v>9</v>
      </c>
      <c r="C29" s="128"/>
      <c r="D29" s="23"/>
      <c r="E29" s="36"/>
      <c r="F29" s="23"/>
      <c r="G29" s="23"/>
      <c r="H29" s="33"/>
      <c r="I29" s="23"/>
      <c r="J29" s="23"/>
      <c r="K29" s="33"/>
      <c r="L29" s="33"/>
      <c r="M29" s="33"/>
      <c r="N29" s="33"/>
    </row>
    <row r="30" spans="1:14" ht="15.75" customHeight="1">
      <c r="A30" s="4"/>
      <c r="B30" s="125" t="s">
        <v>24</v>
      </c>
      <c r="C30" s="126"/>
      <c r="D30" s="23" t="s">
        <v>8</v>
      </c>
      <c r="E30" s="36"/>
      <c r="F30" s="23"/>
      <c r="G30" s="33">
        <v>7</v>
      </c>
      <c r="H30" s="33">
        <f>F30+G30</f>
        <v>7</v>
      </c>
      <c r="I30" s="33"/>
      <c r="J30" s="33">
        <v>29</v>
      </c>
      <c r="K30" s="33">
        <f>I30+J30</f>
        <v>29</v>
      </c>
      <c r="L30" s="33">
        <f t="shared" si="2"/>
        <v>0</v>
      </c>
      <c r="M30" s="33">
        <f t="shared" si="3"/>
        <v>-22</v>
      </c>
      <c r="N30" s="33">
        <f t="shared" si="4"/>
        <v>-22</v>
      </c>
    </row>
    <row r="31" spans="1:14" ht="15.75" customHeight="1">
      <c r="A31" s="4">
        <v>3</v>
      </c>
      <c r="B31" s="127" t="s">
        <v>12</v>
      </c>
      <c r="C31" s="128"/>
      <c r="D31" s="23"/>
      <c r="E31" s="36"/>
      <c r="F31" s="23"/>
      <c r="G31" s="23"/>
      <c r="H31" s="33"/>
      <c r="I31" s="23"/>
      <c r="J31" s="23"/>
      <c r="K31" s="33"/>
      <c r="L31" s="33"/>
      <c r="M31" s="33"/>
      <c r="N31" s="33"/>
    </row>
    <row r="32" spans="1:14" ht="15.75" customHeight="1">
      <c r="A32" s="4"/>
      <c r="B32" s="125" t="s">
        <v>25</v>
      </c>
      <c r="C32" s="126"/>
      <c r="D32" s="23" t="s">
        <v>21</v>
      </c>
      <c r="E32" s="36" t="s">
        <v>14</v>
      </c>
      <c r="F32" s="23"/>
      <c r="G32" s="23">
        <v>85.714</v>
      </c>
      <c r="H32" s="23">
        <f>F32+G32</f>
        <v>85.714</v>
      </c>
      <c r="I32" s="23"/>
      <c r="J32" s="23">
        <v>20.636</v>
      </c>
      <c r="K32" s="33">
        <f>I32+J32</f>
        <v>20.636</v>
      </c>
      <c r="L32" s="33">
        <f t="shared" si="2"/>
        <v>0</v>
      </c>
      <c r="M32" s="23">
        <f t="shared" si="3"/>
        <v>65.078</v>
      </c>
      <c r="N32" s="23">
        <f t="shared" si="4"/>
        <v>65.078</v>
      </c>
    </row>
    <row r="33" spans="1:14" ht="15.75" customHeight="1">
      <c r="A33" s="4">
        <v>4</v>
      </c>
      <c r="B33" s="119" t="s">
        <v>15</v>
      </c>
      <c r="C33" s="120"/>
      <c r="D33" s="23"/>
      <c r="E33" s="36"/>
      <c r="F33" s="23"/>
      <c r="G33" s="23"/>
      <c r="H33" s="33"/>
      <c r="I33" s="23"/>
      <c r="J33" s="23"/>
      <c r="K33" s="33"/>
      <c r="L33" s="33"/>
      <c r="M33" s="33"/>
      <c r="N33" s="33"/>
    </row>
    <row r="34" spans="1:14" ht="15.75" customHeight="1">
      <c r="A34" s="4"/>
      <c r="B34" s="123" t="s">
        <v>26</v>
      </c>
      <c r="C34" s="124"/>
      <c r="D34" s="23" t="s">
        <v>17</v>
      </c>
      <c r="E34" s="36" t="s">
        <v>14</v>
      </c>
      <c r="F34" s="23"/>
      <c r="G34" s="67">
        <v>646.1</v>
      </c>
      <c r="H34" s="67">
        <f>F34+G34</f>
        <v>646.1</v>
      </c>
      <c r="I34" s="23"/>
      <c r="J34" s="67">
        <v>644.5</v>
      </c>
      <c r="K34" s="67">
        <f>I34+J34</f>
        <v>644.5</v>
      </c>
      <c r="L34" s="33">
        <f t="shared" si="2"/>
        <v>0</v>
      </c>
      <c r="M34" s="67">
        <f t="shared" si="3"/>
        <v>1.6000000000000227</v>
      </c>
      <c r="N34" s="67">
        <f t="shared" si="4"/>
        <v>1.6000000000000227</v>
      </c>
    </row>
    <row r="35" spans="1:14" ht="15.75" customHeight="1">
      <c r="A35" s="4"/>
      <c r="B35" s="123"/>
      <c r="C35" s="124"/>
      <c r="D35" s="23"/>
      <c r="E35" s="23"/>
      <c r="F35" s="23"/>
      <c r="G35" s="23"/>
      <c r="H35" s="33"/>
      <c r="I35" s="23"/>
      <c r="J35" s="23"/>
      <c r="K35" s="33"/>
      <c r="L35" s="23"/>
      <c r="M35" s="23"/>
      <c r="N35" s="23"/>
    </row>
    <row r="37" spans="2:8" ht="15.75">
      <c r="B37" s="60" t="s">
        <v>96</v>
      </c>
      <c r="C37" s="60"/>
      <c r="D37" s="60"/>
      <c r="E37" s="60"/>
      <c r="F37" s="60"/>
      <c r="G37" s="60"/>
      <c r="H37" s="60"/>
    </row>
    <row r="38" spans="2:8" ht="15.75">
      <c r="B38" s="60" t="s">
        <v>95</v>
      </c>
      <c r="C38" s="60"/>
      <c r="D38" s="60"/>
      <c r="E38" s="60"/>
      <c r="F38" s="60"/>
      <c r="G38" s="60"/>
      <c r="H38" s="60" t="s">
        <v>97</v>
      </c>
    </row>
  </sheetData>
  <mergeCells count="35">
    <mergeCell ref="D8:N8"/>
    <mergeCell ref="F11:H11"/>
    <mergeCell ref="I11:K11"/>
    <mergeCell ref="L11:N11"/>
    <mergeCell ref="C1:I1"/>
    <mergeCell ref="C2:I2"/>
    <mergeCell ref="C3:I3"/>
    <mergeCell ref="B6:I6"/>
    <mergeCell ref="C5:J5"/>
    <mergeCell ref="A11:A12"/>
    <mergeCell ref="B11:C12"/>
    <mergeCell ref="D11:D12"/>
    <mergeCell ref="E11:E12"/>
    <mergeCell ref="B20:C20"/>
    <mergeCell ref="B13:C13"/>
    <mergeCell ref="B14:C14"/>
    <mergeCell ref="B15:C15"/>
    <mergeCell ref="B18:C18"/>
    <mergeCell ref="B16:C16"/>
    <mergeCell ref="B17:C17"/>
    <mergeCell ref="B19:C19"/>
    <mergeCell ref="B33:C33"/>
    <mergeCell ref="B34:C34"/>
    <mergeCell ref="B35:C35"/>
    <mergeCell ref="B28:C28"/>
    <mergeCell ref="B29:C29"/>
    <mergeCell ref="B30:C30"/>
    <mergeCell ref="B31:C31"/>
    <mergeCell ref="B32:C32"/>
    <mergeCell ref="B21:C21"/>
    <mergeCell ref="B23:C23"/>
    <mergeCell ref="B24:C24"/>
    <mergeCell ref="B27:C27"/>
    <mergeCell ref="B22:C22"/>
    <mergeCell ref="B25:C25"/>
  </mergeCells>
  <printOptions/>
  <pageMargins left="0" right="0" top="0.1968503937007874" bottom="0.1968503937007874" header="0.11811023622047245" footer="0.11811023622047245"/>
  <pageSetup horizontalDpi="600" verticalDpi="600" orientation="landscape" paperSize="9" scale="80" r:id="rId1"/>
  <ignoredErrors>
    <ignoredError sqref="L17:N17 L19:N19 L21:N22 L24:N24 L28:N28 L30:N30 L32:N32 L34:N34 L16:N16 K34 K17 K19 K21 K24 K28 K30 K32 H17 H19 H21 H24 H28 H30 H32 H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workbookViewId="0" topLeftCell="A1">
      <selection activeCell="F12" sqref="F12:N12"/>
    </sheetView>
  </sheetViews>
  <sheetFormatPr defaultColWidth="9.00390625" defaultRowHeight="12.75"/>
  <cols>
    <col min="1" max="1" width="5.375" style="0" customWidth="1"/>
    <col min="2" max="2" width="14.125" style="0" customWidth="1"/>
    <col min="3" max="3" width="45.875" style="0" customWidth="1"/>
    <col min="4" max="5" width="9.25390625" style="0" bestFit="1" customWidth="1"/>
    <col min="6" max="6" width="11.375" style="0" customWidth="1"/>
    <col min="7" max="7" width="11.125" style="0" customWidth="1"/>
    <col min="8" max="9" width="10.875" style="0" customWidth="1"/>
    <col min="10" max="10" width="11.375" style="0" customWidth="1"/>
    <col min="11" max="11" width="10.25390625" style="0" customWidth="1"/>
    <col min="12" max="12" width="10.875" style="0" bestFit="1" customWidth="1"/>
    <col min="13" max="13" width="11.125" style="0" bestFit="1" customWidth="1"/>
    <col min="14" max="14" width="10.875" style="0" bestFit="1" customWidth="1"/>
  </cols>
  <sheetData>
    <row r="1" spans="3:9" ht="18.75">
      <c r="C1" s="57" t="s">
        <v>47</v>
      </c>
      <c r="D1" s="57"/>
      <c r="E1" s="57"/>
      <c r="F1" s="57"/>
      <c r="G1" s="57"/>
      <c r="H1" s="57"/>
      <c r="I1" s="57"/>
    </row>
    <row r="2" spans="3:9" ht="18.75">
      <c r="C2" s="57" t="s">
        <v>48</v>
      </c>
      <c r="D2" s="57"/>
      <c r="E2" s="57"/>
      <c r="F2" s="57"/>
      <c r="G2" s="57"/>
      <c r="H2" s="57"/>
      <c r="I2" s="57"/>
    </row>
    <row r="3" spans="3:9" ht="18.75">
      <c r="C3" s="57" t="s">
        <v>49</v>
      </c>
      <c r="D3" s="57"/>
      <c r="E3" s="57"/>
      <c r="F3" s="57"/>
      <c r="G3" s="57"/>
      <c r="H3" s="57"/>
      <c r="I3" s="57"/>
    </row>
    <row r="4" ht="8.25" customHeight="1"/>
    <row r="5" spans="3:9" ht="18.75">
      <c r="C5" s="21" t="s">
        <v>50</v>
      </c>
      <c r="D5" s="12"/>
      <c r="E5" s="12"/>
      <c r="F5" s="12"/>
      <c r="G5" s="12"/>
      <c r="H5" s="14"/>
      <c r="I5" s="14"/>
    </row>
    <row r="6" spans="2:9" ht="12.75">
      <c r="B6" s="58" t="s">
        <v>51</v>
      </c>
      <c r="C6" s="58"/>
      <c r="D6" s="58"/>
      <c r="E6" s="58"/>
      <c r="F6" s="58"/>
      <c r="G6" s="58"/>
      <c r="H6" s="58"/>
      <c r="I6" s="58"/>
    </row>
    <row r="7" spans="2:9" ht="12.75">
      <c r="B7" s="13"/>
      <c r="C7" s="13"/>
      <c r="D7" s="13"/>
      <c r="E7" s="13"/>
      <c r="F7" s="13"/>
      <c r="G7" s="13"/>
      <c r="H7" s="13"/>
      <c r="I7" s="13"/>
    </row>
    <row r="8" spans="2:14" ht="15.75">
      <c r="B8" s="16" t="s">
        <v>64</v>
      </c>
      <c r="C8" s="16"/>
      <c r="D8" s="84" t="s">
        <v>63</v>
      </c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2:11" ht="15.75">
      <c r="B9" s="17" t="s">
        <v>52</v>
      </c>
      <c r="C9" s="18"/>
      <c r="D9" s="11" t="s">
        <v>53</v>
      </c>
      <c r="E9" s="10"/>
      <c r="F9" s="10"/>
      <c r="G9" s="10"/>
      <c r="H9" s="10"/>
      <c r="I9" s="15"/>
      <c r="J9" s="15"/>
      <c r="K9" s="19"/>
    </row>
    <row r="11" spans="1:14" ht="34.5" customHeight="1">
      <c r="A11" s="72" t="s">
        <v>0</v>
      </c>
      <c r="B11" s="74" t="s">
        <v>1</v>
      </c>
      <c r="C11" s="74"/>
      <c r="D11" s="75" t="s">
        <v>2</v>
      </c>
      <c r="E11" s="75" t="s">
        <v>3</v>
      </c>
      <c r="F11" s="75" t="s">
        <v>4</v>
      </c>
      <c r="G11" s="75"/>
      <c r="H11" s="75"/>
      <c r="I11" s="75" t="s">
        <v>54</v>
      </c>
      <c r="J11" s="75"/>
      <c r="K11" s="75"/>
      <c r="L11" s="75" t="s">
        <v>5</v>
      </c>
      <c r="M11" s="75"/>
      <c r="N11" s="75"/>
    </row>
    <row r="12" spans="1:14" ht="30">
      <c r="A12" s="73"/>
      <c r="B12" s="74"/>
      <c r="C12" s="74"/>
      <c r="D12" s="75"/>
      <c r="E12" s="75"/>
      <c r="F12" s="3" t="s">
        <v>45</v>
      </c>
      <c r="G12" s="3" t="s">
        <v>55</v>
      </c>
      <c r="H12" s="3" t="s">
        <v>46</v>
      </c>
      <c r="I12" s="7" t="s">
        <v>45</v>
      </c>
      <c r="J12" s="7" t="s">
        <v>55</v>
      </c>
      <c r="K12" s="7" t="s">
        <v>46</v>
      </c>
      <c r="L12" s="3" t="s">
        <v>45</v>
      </c>
      <c r="M12" s="3" t="s">
        <v>55</v>
      </c>
      <c r="N12" s="3" t="s">
        <v>46</v>
      </c>
    </row>
    <row r="13" spans="1:14" ht="15">
      <c r="A13" s="1">
        <v>1</v>
      </c>
      <c r="B13" s="79">
        <v>2</v>
      </c>
      <c r="C13" s="79"/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</row>
    <row r="14" spans="1:14" ht="45.75" customHeight="1">
      <c r="A14" s="4"/>
      <c r="B14" s="129" t="s">
        <v>94</v>
      </c>
      <c r="C14" s="129"/>
      <c r="D14" s="2"/>
      <c r="E14" s="2"/>
      <c r="F14" s="41">
        <v>24141.722</v>
      </c>
      <c r="G14" s="41">
        <v>423.9</v>
      </c>
      <c r="H14" s="41">
        <f>F14+G14</f>
        <v>24565.622000000003</v>
      </c>
      <c r="I14" s="41">
        <v>24130.418</v>
      </c>
      <c r="J14" s="41">
        <v>559.363</v>
      </c>
      <c r="K14" s="41">
        <f>I14+J14</f>
        <v>24689.781000000003</v>
      </c>
      <c r="L14" s="41">
        <f>F14-I14</f>
        <v>11.304000000000087</v>
      </c>
      <c r="M14" s="41">
        <f>G14-J14</f>
        <v>-135.46300000000008</v>
      </c>
      <c r="N14" s="41">
        <f>L14+M14</f>
        <v>-124.15899999999999</v>
      </c>
    </row>
    <row r="15" spans="1:14" ht="15.75">
      <c r="A15" s="4">
        <v>1</v>
      </c>
      <c r="B15" s="85" t="s">
        <v>6</v>
      </c>
      <c r="C15" s="85"/>
      <c r="D15" s="4"/>
      <c r="E15" s="4"/>
      <c r="F15" s="4"/>
      <c r="G15" s="4"/>
      <c r="H15" s="4"/>
      <c r="I15" s="4"/>
      <c r="J15" s="4"/>
      <c r="K15" s="4"/>
      <c r="L15" s="20"/>
      <c r="M15" s="20"/>
      <c r="N15" s="20"/>
    </row>
    <row r="16" spans="1:14" ht="35.25" customHeight="1">
      <c r="A16" s="4"/>
      <c r="B16" s="131" t="s">
        <v>7</v>
      </c>
      <c r="C16" s="132"/>
      <c r="D16" s="41" t="s">
        <v>8</v>
      </c>
      <c r="E16" s="50" t="s">
        <v>70</v>
      </c>
      <c r="F16" s="46">
        <v>2</v>
      </c>
      <c r="G16" s="46"/>
      <c r="H16" s="46">
        <f>F16+G16</f>
        <v>2</v>
      </c>
      <c r="I16" s="46">
        <v>2</v>
      </c>
      <c r="J16" s="46"/>
      <c r="K16" s="47">
        <f>I16+J16</f>
        <v>2</v>
      </c>
      <c r="L16" s="27">
        <f aca="true" t="shared" si="0" ref="L16:M25">F16-I16</f>
        <v>0</v>
      </c>
      <c r="M16" s="27">
        <f t="shared" si="0"/>
        <v>0</v>
      </c>
      <c r="N16" s="27">
        <f aca="true" t="shared" si="1" ref="N16:N25">L16+M16</f>
        <v>0</v>
      </c>
    </row>
    <row r="17" spans="1:14" ht="24.75" customHeight="1">
      <c r="A17" s="4"/>
      <c r="B17" s="131" t="s">
        <v>57</v>
      </c>
      <c r="C17" s="132"/>
      <c r="D17" s="41" t="s">
        <v>8</v>
      </c>
      <c r="E17" s="50" t="s">
        <v>78</v>
      </c>
      <c r="F17" s="44">
        <v>213.46</v>
      </c>
      <c r="G17" s="44"/>
      <c r="H17" s="41">
        <f>F17+G17</f>
        <v>213.46</v>
      </c>
      <c r="I17" s="44">
        <v>206.88</v>
      </c>
      <c r="J17" s="44"/>
      <c r="K17" s="48">
        <f>I17+J17</f>
        <v>206.88</v>
      </c>
      <c r="L17" s="26">
        <f t="shared" si="0"/>
        <v>6.5800000000000125</v>
      </c>
      <c r="M17" s="26">
        <f t="shared" si="0"/>
        <v>0</v>
      </c>
      <c r="N17" s="26">
        <f t="shared" si="1"/>
        <v>6.5800000000000125</v>
      </c>
    </row>
    <row r="18" spans="1:14" ht="15.75">
      <c r="A18" s="4">
        <v>2</v>
      </c>
      <c r="B18" s="130" t="s">
        <v>9</v>
      </c>
      <c r="C18" s="130"/>
      <c r="D18" s="41"/>
      <c r="E18" s="41"/>
      <c r="F18" s="41"/>
      <c r="G18" s="41"/>
      <c r="H18" s="41"/>
      <c r="I18" s="41"/>
      <c r="J18" s="41"/>
      <c r="K18" s="48"/>
      <c r="L18" s="20"/>
      <c r="M18" s="20"/>
      <c r="N18" s="20"/>
    </row>
    <row r="19" spans="1:14" ht="15.75" customHeight="1">
      <c r="A19" s="4"/>
      <c r="B19" s="100" t="s">
        <v>80</v>
      </c>
      <c r="C19" s="101"/>
      <c r="D19" s="41" t="s">
        <v>8</v>
      </c>
      <c r="E19" s="134" t="s">
        <v>85</v>
      </c>
      <c r="F19" s="46">
        <v>625</v>
      </c>
      <c r="G19" s="46"/>
      <c r="H19" s="46">
        <f>F19+G19</f>
        <v>625</v>
      </c>
      <c r="I19" s="46">
        <v>534</v>
      </c>
      <c r="J19" s="46"/>
      <c r="K19" s="46">
        <f>I19+J19</f>
        <v>534</v>
      </c>
      <c r="L19" s="46">
        <f t="shared" si="0"/>
        <v>91</v>
      </c>
      <c r="M19" s="46">
        <f t="shared" si="0"/>
        <v>0</v>
      </c>
      <c r="N19" s="46">
        <f t="shared" si="1"/>
        <v>91</v>
      </c>
    </row>
    <row r="20" spans="1:14" ht="15.75" customHeight="1">
      <c r="A20" s="4"/>
      <c r="B20" s="100" t="s">
        <v>81</v>
      </c>
      <c r="C20" s="105"/>
      <c r="D20" s="41" t="s">
        <v>8</v>
      </c>
      <c r="E20" s="135"/>
      <c r="F20" s="46">
        <v>96</v>
      </c>
      <c r="G20" s="46"/>
      <c r="H20" s="46">
        <f>F20+G20</f>
        <v>96</v>
      </c>
      <c r="I20" s="46">
        <v>35</v>
      </c>
      <c r="J20" s="46"/>
      <c r="K20" s="46">
        <f>I20+J20</f>
        <v>35</v>
      </c>
      <c r="L20" s="46">
        <f t="shared" si="0"/>
        <v>61</v>
      </c>
      <c r="M20" s="46">
        <f t="shared" si="0"/>
        <v>0</v>
      </c>
      <c r="N20" s="46">
        <f t="shared" si="1"/>
        <v>61</v>
      </c>
    </row>
    <row r="21" spans="1:14" ht="15.75" customHeight="1">
      <c r="A21" s="4"/>
      <c r="B21" s="100" t="s">
        <v>65</v>
      </c>
      <c r="C21" s="105"/>
      <c r="D21" s="41" t="s">
        <v>8</v>
      </c>
      <c r="E21" s="135"/>
      <c r="F21" s="46">
        <v>565</v>
      </c>
      <c r="G21" s="46"/>
      <c r="H21" s="46">
        <f>F21+G21</f>
        <v>565</v>
      </c>
      <c r="I21" s="46">
        <v>321</v>
      </c>
      <c r="J21" s="46"/>
      <c r="K21" s="46">
        <f>I21+J21</f>
        <v>321</v>
      </c>
      <c r="L21" s="46">
        <f t="shared" si="0"/>
        <v>244</v>
      </c>
      <c r="M21" s="46">
        <f t="shared" si="0"/>
        <v>0</v>
      </c>
      <c r="N21" s="46">
        <f t="shared" si="1"/>
        <v>244</v>
      </c>
    </row>
    <row r="22" spans="1:14" ht="15.75" customHeight="1">
      <c r="A22" s="4"/>
      <c r="B22" s="137" t="s">
        <v>82</v>
      </c>
      <c r="C22" s="137"/>
      <c r="D22" s="41" t="s">
        <v>8</v>
      </c>
      <c r="E22" s="135"/>
      <c r="F22" s="46">
        <v>26</v>
      </c>
      <c r="G22" s="46"/>
      <c r="H22" s="46">
        <f>F22+G22</f>
        <v>26</v>
      </c>
      <c r="I22" s="46">
        <v>30</v>
      </c>
      <c r="J22" s="46"/>
      <c r="K22" s="46">
        <f>I22+J22</f>
        <v>30</v>
      </c>
      <c r="L22" s="46">
        <f t="shared" si="0"/>
        <v>-4</v>
      </c>
      <c r="M22" s="46">
        <f t="shared" si="0"/>
        <v>0</v>
      </c>
      <c r="N22" s="46">
        <f t="shared" si="1"/>
        <v>-4</v>
      </c>
    </row>
    <row r="23" spans="1:14" ht="15.75" customHeight="1">
      <c r="A23" s="4"/>
      <c r="B23" s="137" t="s">
        <v>66</v>
      </c>
      <c r="C23" s="137"/>
      <c r="D23" s="41" t="s">
        <v>8</v>
      </c>
      <c r="E23" s="136"/>
      <c r="F23" s="46">
        <v>140</v>
      </c>
      <c r="G23" s="46"/>
      <c r="H23" s="46">
        <f>F23+G23</f>
        <v>140</v>
      </c>
      <c r="I23" s="46">
        <v>135</v>
      </c>
      <c r="J23" s="46"/>
      <c r="K23" s="46">
        <f>I23+J23</f>
        <v>135</v>
      </c>
      <c r="L23" s="46">
        <f t="shared" si="0"/>
        <v>5</v>
      </c>
      <c r="M23" s="46">
        <f>G23-J23</f>
        <v>0</v>
      </c>
      <c r="N23" s="46">
        <f>L23+M23</f>
        <v>5</v>
      </c>
    </row>
    <row r="24" spans="1:14" ht="15.75">
      <c r="A24" s="4">
        <v>3</v>
      </c>
      <c r="B24" s="116" t="s">
        <v>12</v>
      </c>
      <c r="C24" s="11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5.75" customHeight="1">
      <c r="A25" s="4"/>
      <c r="B25" s="114" t="s">
        <v>83</v>
      </c>
      <c r="C25" s="140"/>
      <c r="D25" s="44" t="s">
        <v>21</v>
      </c>
      <c r="E25" s="49" t="s">
        <v>14</v>
      </c>
      <c r="F25" s="41">
        <v>38.627</v>
      </c>
      <c r="G25" s="41"/>
      <c r="H25" s="41">
        <f>F25+G25</f>
        <v>38.627</v>
      </c>
      <c r="I25" s="41">
        <v>42.408</v>
      </c>
      <c r="J25" s="41"/>
      <c r="K25" s="41">
        <f>I25+J25</f>
        <v>42.408</v>
      </c>
      <c r="L25" s="41">
        <f t="shared" si="0"/>
        <v>-3.780999999999999</v>
      </c>
      <c r="M25" s="41">
        <f t="shared" si="0"/>
        <v>0</v>
      </c>
      <c r="N25" s="41">
        <f t="shared" si="1"/>
        <v>-3.780999999999999</v>
      </c>
    </row>
    <row r="26" spans="1:14" ht="15.75" customHeight="1">
      <c r="A26" s="4"/>
      <c r="B26" s="141"/>
      <c r="C26" s="142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5.75">
      <c r="A27" s="4">
        <v>4</v>
      </c>
      <c r="B27" s="116" t="s">
        <v>32</v>
      </c>
      <c r="C27" s="11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5">
      <c r="A28" s="4"/>
      <c r="B28" s="138" t="s">
        <v>67</v>
      </c>
      <c r="C28" s="138"/>
      <c r="D28" s="44" t="s">
        <v>17</v>
      </c>
      <c r="E28" s="49" t="s">
        <v>14</v>
      </c>
      <c r="F28" s="46">
        <v>100</v>
      </c>
      <c r="G28" s="46"/>
      <c r="H28" s="46">
        <f>F28+G28</f>
        <v>100</v>
      </c>
      <c r="I28" s="46">
        <v>100</v>
      </c>
      <c r="J28" s="46"/>
      <c r="K28" s="46">
        <f>I28+J28</f>
        <v>100</v>
      </c>
      <c r="L28" s="46">
        <f>F28-I28</f>
        <v>0</v>
      </c>
      <c r="M28" s="46">
        <f>G28-J28</f>
        <v>0</v>
      </c>
      <c r="N28" s="46">
        <f>L28+M28</f>
        <v>0</v>
      </c>
    </row>
    <row r="29" spans="1:14" ht="15">
      <c r="A29" s="4"/>
      <c r="B29" s="138" t="s">
        <v>84</v>
      </c>
      <c r="C29" s="138"/>
      <c r="D29" s="44" t="s">
        <v>17</v>
      </c>
      <c r="E29" s="49" t="s">
        <v>14</v>
      </c>
      <c r="F29" s="44">
        <v>82.4</v>
      </c>
      <c r="G29" s="44"/>
      <c r="H29" s="44">
        <f>F29+G29</f>
        <v>82.4</v>
      </c>
      <c r="I29" s="44">
        <v>75</v>
      </c>
      <c r="J29" s="44"/>
      <c r="K29" s="44">
        <f>I29+J29</f>
        <v>75</v>
      </c>
      <c r="L29" s="45">
        <f>F29-I29</f>
        <v>7.400000000000006</v>
      </c>
      <c r="M29" s="45">
        <f>G29-J29</f>
        <v>0</v>
      </c>
      <c r="N29" s="45">
        <f>L29+M29</f>
        <v>7.400000000000006</v>
      </c>
    </row>
    <row r="30" spans="1:14" ht="15.75">
      <c r="A30" s="61"/>
      <c r="B30" s="143"/>
      <c r="C30" s="143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ht="15.75" customHeight="1">
      <c r="A31" s="61"/>
      <c r="B31" s="139"/>
      <c r="C31" s="139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5.75" customHeight="1">
      <c r="A32" s="61"/>
      <c r="B32" s="64" t="s">
        <v>96</v>
      </c>
      <c r="C32" s="64"/>
      <c r="D32" s="64"/>
      <c r="E32" s="64"/>
      <c r="F32" s="64"/>
      <c r="G32" s="64"/>
      <c r="H32" s="64"/>
      <c r="I32" s="61"/>
      <c r="J32" s="65"/>
      <c r="K32" s="65"/>
      <c r="L32" s="65"/>
      <c r="M32" s="65"/>
      <c r="N32" s="65"/>
    </row>
    <row r="33" spans="1:14" ht="15.75" customHeight="1">
      <c r="A33" s="61"/>
      <c r="B33" s="64" t="s">
        <v>95</v>
      </c>
      <c r="C33" s="64"/>
      <c r="D33" s="64"/>
      <c r="E33" s="64"/>
      <c r="F33" s="64"/>
      <c r="G33" s="64"/>
      <c r="H33" s="64" t="s">
        <v>97</v>
      </c>
      <c r="I33" s="61"/>
      <c r="J33" s="65"/>
      <c r="K33" s="65"/>
      <c r="L33" s="65"/>
      <c r="M33" s="65"/>
      <c r="N33" s="65"/>
    </row>
    <row r="34" spans="1:14" ht="15.75" customHeight="1">
      <c r="A34" s="61"/>
      <c r="B34" s="145"/>
      <c r="C34" s="14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5.75" customHeight="1">
      <c r="A35" s="61"/>
      <c r="B35" s="146"/>
      <c r="C35" s="146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5.75" customHeight="1">
      <c r="A36" s="61"/>
      <c r="B36" s="145"/>
      <c r="C36" s="14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5.75" customHeight="1">
      <c r="A37" s="61"/>
      <c r="B37" s="139"/>
      <c r="C37" s="139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5.75" customHeight="1">
      <c r="A38" s="61"/>
      <c r="B38" s="144"/>
      <c r="C38" s="144"/>
      <c r="D38" s="66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14" ht="15.75" customHeight="1">
      <c r="A39" s="61"/>
      <c r="B39" s="144"/>
      <c r="C39" s="144"/>
      <c r="D39" s="66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15.75">
      <c r="A40" s="61"/>
      <c r="B40" s="147"/>
      <c r="C40" s="147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1:14" ht="15.75">
      <c r="A41" s="61"/>
      <c r="B41" s="145"/>
      <c r="C41" s="145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1:14" ht="15.75">
      <c r="A42" s="61"/>
      <c r="B42" s="139"/>
      <c r="C42" s="139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1:14" ht="15.75">
      <c r="A43" s="61"/>
      <c r="B43" s="147"/>
      <c r="C43" s="147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ht="15.75">
      <c r="A44" s="61"/>
      <c r="B44" s="144"/>
      <c r="C44" s="144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</sheetData>
  <mergeCells count="43">
    <mergeCell ref="B44:C44"/>
    <mergeCell ref="B16:C16"/>
    <mergeCell ref="B17:C17"/>
    <mergeCell ref="B19:C19"/>
    <mergeCell ref="B40:C40"/>
    <mergeCell ref="B41:C41"/>
    <mergeCell ref="B42:C42"/>
    <mergeCell ref="B43:C43"/>
    <mergeCell ref="B36:C36"/>
    <mergeCell ref="B20:C20"/>
    <mergeCell ref="B37:C37"/>
    <mergeCell ref="B38:C38"/>
    <mergeCell ref="B39:C39"/>
    <mergeCell ref="B34:C34"/>
    <mergeCell ref="B35:C35"/>
    <mergeCell ref="B27:C27"/>
    <mergeCell ref="B28:C28"/>
    <mergeCell ref="B31:C31"/>
    <mergeCell ref="B25:C25"/>
    <mergeCell ref="B26:C26"/>
    <mergeCell ref="B29:C29"/>
    <mergeCell ref="B30:C30"/>
    <mergeCell ref="B24:C24"/>
    <mergeCell ref="B13:C13"/>
    <mergeCell ref="B14:C14"/>
    <mergeCell ref="B15:C15"/>
    <mergeCell ref="B21:C21"/>
    <mergeCell ref="B22:C22"/>
    <mergeCell ref="B23:C23"/>
    <mergeCell ref="B18:C18"/>
    <mergeCell ref="A11:A12"/>
    <mergeCell ref="B11:C12"/>
    <mergeCell ref="D11:D12"/>
    <mergeCell ref="E11:E12"/>
    <mergeCell ref="C1:I1"/>
    <mergeCell ref="C2:I2"/>
    <mergeCell ref="C3:I3"/>
    <mergeCell ref="B6:I6"/>
    <mergeCell ref="E19:E23"/>
    <mergeCell ref="D8:N8"/>
    <mergeCell ref="F11:H11"/>
    <mergeCell ref="I11:K11"/>
    <mergeCell ref="L11:N11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workbookViewId="0" topLeftCell="A22">
      <selection activeCell="M30" sqref="M30"/>
    </sheetView>
  </sheetViews>
  <sheetFormatPr defaultColWidth="9.00390625" defaultRowHeight="12.75"/>
  <cols>
    <col min="1" max="1" width="5.375" style="0" customWidth="1"/>
    <col min="2" max="2" width="14.125" style="0" customWidth="1"/>
    <col min="3" max="3" width="41.00390625" style="0" customWidth="1"/>
    <col min="4" max="4" width="9.25390625" style="0" bestFit="1" customWidth="1"/>
    <col min="5" max="5" width="9.75390625" style="0" customWidth="1"/>
    <col min="6" max="6" width="11.375" style="0" customWidth="1"/>
    <col min="7" max="7" width="11.25390625" style="0" customWidth="1"/>
    <col min="8" max="8" width="12.125" style="0" customWidth="1"/>
    <col min="9" max="9" width="10.875" style="0" customWidth="1"/>
    <col min="10" max="11" width="11.25390625" style="0" customWidth="1"/>
    <col min="12" max="12" width="10.875" style="0" bestFit="1" customWidth="1"/>
    <col min="13" max="13" width="11.125" style="0" bestFit="1" customWidth="1"/>
    <col min="14" max="14" width="10.875" style="0" bestFit="1" customWidth="1"/>
  </cols>
  <sheetData>
    <row r="1" spans="3:9" ht="16.5" customHeight="1">
      <c r="C1" s="57" t="s">
        <v>47</v>
      </c>
      <c r="D1" s="57"/>
      <c r="E1" s="57"/>
      <c r="F1" s="57"/>
      <c r="G1" s="57"/>
      <c r="H1" s="57"/>
      <c r="I1" s="57"/>
    </row>
    <row r="2" spans="3:9" ht="16.5" customHeight="1">
      <c r="C2" s="57" t="s">
        <v>48</v>
      </c>
      <c r="D2" s="57"/>
      <c r="E2" s="57"/>
      <c r="F2" s="57"/>
      <c r="G2" s="57"/>
      <c r="H2" s="57"/>
      <c r="I2" s="57"/>
    </row>
    <row r="3" spans="3:9" ht="18.75">
      <c r="C3" s="57" t="s">
        <v>49</v>
      </c>
      <c r="D3" s="57"/>
      <c r="E3" s="57"/>
      <c r="F3" s="57"/>
      <c r="G3" s="57"/>
      <c r="H3" s="57"/>
      <c r="I3" s="57"/>
    </row>
    <row r="4" ht="8.25" customHeight="1"/>
    <row r="5" spans="2:9" ht="18.75">
      <c r="B5" s="21" t="s">
        <v>50</v>
      </c>
      <c r="C5" s="12"/>
      <c r="D5" s="12"/>
      <c r="E5" s="12"/>
      <c r="F5" s="12"/>
      <c r="G5" s="12"/>
      <c r="H5" s="14"/>
      <c r="I5" s="14"/>
    </row>
    <row r="6" spans="2:9" ht="12.75">
      <c r="B6" s="58" t="s">
        <v>51</v>
      </c>
      <c r="C6" s="58"/>
      <c r="D6" s="58"/>
      <c r="E6" s="58"/>
      <c r="F6" s="58"/>
      <c r="G6" s="58"/>
      <c r="H6" s="58"/>
      <c r="I6" s="58"/>
    </row>
    <row r="7" spans="2:9" ht="12.75">
      <c r="B7" s="13"/>
      <c r="C7" s="13"/>
      <c r="D7" s="13"/>
      <c r="E7" s="13"/>
      <c r="F7" s="13"/>
      <c r="G7" s="13"/>
      <c r="H7" s="13"/>
      <c r="I7" s="13"/>
    </row>
    <row r="8" spans="2:14" ht="15.75">
      <c r="B8" s="16" t="s">
        <v>68</v>
      </c>
      <c r="C8" s="16"/>
      <c r="D8" s="84" t="s">
        <v>69</v>
      </c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2:11" ht="15.75">
      <c r="B9" s="17" t="s">
        <v>52</v>
      </c>
      <c r="C9" s="18"/>
      <c r="D9" s="11" t="s">
        <v>53</v>
      </c>
      <c r="E9" s="10"/>
      <c r="F9" s="10"/>
      <c r="G9" s="10"/>
      <c r="H9" s="10"/>
      <c r="I9" s="15"/>
      <c r="J9" s="15"/>
      <c r="K9" s="19"/>
    </row>
    <row r="11" spans="1:14" ht="33.75" customHeight="1">
      <c r="A11" s="72" t="s">
        <v>0</v>
      </c>
      <c r="B11" s="74" t="s">
        <v>1</v>
      </c>
      <c r="C11" s="74"/>
      <c r="D11" s="75" t="s">
        <v>2</v>
      </c>
      <c r="E11" s="75" t="s">
        <v>3</v>
      </c>
      <c r="F11" s="75" t="s">
        <v>4</v>
      </c>
      <c r="G11" s="75"/>
      <c r="H11" s="75"/>
      <c r="I11" s="75" t="s">
        <v>54</v>
      </c>
      <c r="J11" s="75"/>
      <c r="K11" s="75"/>
      <c r="L11" s="75" t="s">
        <v>5</v>
      </c>
      <c r="M11" s="75"/>
      <c r="N11" s="75"/>
    </row>
    <row r="12" spans="1:14" ht="30">
      <c r="A12" s="73"/>
      <c r="B12" s="74"/>
      <c r="C12" s="74"/>
      <c r="D12" s="75"/>
      <c r="E12" s="75"/>
      <c r="F12" s="3" t="s">
        <v>45</v>
      </c>
      <c r="G12" s="3" t="s">
        <v>55</v>
      </c>
      <c r="H12" s="3" t="s">
        <v>46</v>
      </c>
      <c r="I12" s="7" t="s">
        <v>45</v>
      </c>
      <c r="J12" s="7" t="s">
        <v>55</v>
      </c>
      <c r="K12" s="7" t="s">
        <v>46</v>
      </c>
      <c r="L12" s="3" t="s">
        <v>45</v>
      </c>
      <c r="M12" s="3" t="s">
        <v>55</v>
      </c>
      <c r="N12" s="3" t="s">
        <v>46</v>
      </c>
    </row>
    <row r="13" spans="1:14" ht="15">
      <c r="A13" s="1">
        <v>1</v>
      </c>
      <c r="B13" s="79">
        <v>2</v>
      </c>
      <c r="C13" s="79"/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</row>
    <row r="14" spans="1:14" ht="42.75" customHeight="1">
      <c r="A14" s="4"/>
      <c r="B14" s="129" t="s">
        <v>87</v>
      </c>
      <c r="C14" s="129"/>
      <c r="D14" s="2"/>
      <c r="E14" s="2"/>
      <c r="F14" s="25">
        <v>12018.687</v>
      </c>
      <c r="G14" s="25">
        <f>2316.981-2197.681</f>
        <v>119.30000000000018</v>
      </c>
      <c r="H14" s="25">
        <f>SUM(F14:G14)</f>
        <v>12137.987000000001</v>
      </c>
      <c r="I14" s="25">
        <v>12013.38</v>
      </c>
      <c r="J14" s="25">
        <f>272.003</f>
        <v>272.003</v>
      </c>
      <c r="K14" s="25">
        <f>I14+J14</f>
        <v>12285.383</v>
      </c>
      <c r="L14" s="25">
        <f>F14-I14</f>
        <v>5.3070000000006985</v>
      </c>
      <c r="M14" s="25">
        <f>G14-J14</f>
        <v>-152.7029999999998</v>
      </c>
      <c r="N14" s="25">
        <f>L14+M14</f>
        <v>-147.3959999999991</v>
      </c>
    </row>
    <row r="15" spans="1:14" ht="15.75">
      <c r="A15" s="4">
        <v>1</v>
      </c>
      <c r="B15" s="85" t="s">
        <v>6</v>
      </c>
      <c r="C15" s="85"/>
      <c r="D15" s="4"/>
      <c r="E15" s="4"/>
      <c r="F15" s="4"/>
      <c r="G15" s="4"/>
      <c r="H15" s="4"/>
      <c r="I15" s="4"/>
      <c r="J15" s="4"/>
      <c r="K15" s="4"/>
      <c r="L15" s="20"/>
      <c r="M15" s="20"/>
      <c r="N15" s="20"/>
    </row>
    <row r="16" spans="1:14" ht="15.75" customHeight="1">
      <c r="A16" s="4"/>
      <c r="B16" s="156" t="s">
        <v>7</v>
      </c>
      <c r="C16" s="157"/>
      <c r="D16" s="25" t="s">
        <v>8</v>
      </c>
      <c r="E16" s="25"/>
      <c r="F16" s="52">
        <v>1</v>
      </c>
      <c r="G16" s="52"/>
      <c r="H16" s="52">
        <f>F16+G16</f>
        <v>1</v>
      </c>
      <c r="I16" s="52">
        <v>1</v>
      </c>
      <c r="J16" s="52"/>
      <c r="K16" s="52">
        <f>I16+J16</f>
        <v>1</v>
      </c>
      <c r="L16" s="52">
        <f aca="true" t="shared" si="0" ref="L16:M19">F16-I16</f>
        <v>0</v>
      </c>
      <c r="M16" s="52">
        <f t="shared" si="0"/>
        <v>0</v>
      </c>
      <c r="N16" s="52">
        <f>L16+M16</f>
        <v>0</v>
      </c>
    </row>
    <row r="17" spans="1:14" ht="15.75" customHeight="1">
      <c r="A17" s="4"/>
      <c r="B17" s="156" t="s">
        <v>86</v>
      </c>
      <c r="C17" s="157"/>
      <c r="D17" s="25" t="s">
        <v>8</v>
      </c>
      <c r="E17" s="25"/>
      <c r="F17" s="52">
        <v>118</v>
      </c>
      <c r="G17" s="52"/>
      <c r="H17" s="52">
        <f>F17+G17</f>
        <v>118</v>
      </c>
      <c r="I17" s="52">
        <v>118</v>
      </c>
      <c r="J17" s="52"/>
      <c r="K17" s="52">
        <f>I17+J17</f>
        <v>118</v>
      </c>
      <c r="L17" s="52">
        <f t="shared" si="0"/>
        <v>0</v>
      </c>
      <c r="M17" s="52">
        <f t="shared" si="0"/>
        <v>0</v>
      </c>
      <c r="N17" s="52">
        <f>L17+M17</f>
        <v>0</v>
      </c>
    </row>
    <row r="18" spans="1:14" ht="15.75" customHeight="1">
      <c r="A18" s="4">
        <v>2</v>
      </c>
      <c r="B18" s="149" t="s">
        <v>9</v>
      </c>
      <c r="C18" s="150"/>
      <c r="D18" s="25"/>
      <c r="E18" s="25"/>
      <c r="F18" s="25"/>
      <c r="G18" s="25"/>
      <c r="H18" s="52">
        <f aca="true" t="shared" si="1" ref="H18:H37">F18+G18</f>
        <v>0</v>
      </c>
      <c r="I18" s="25"/>
      <c r="J18" s="25"/>
      <c r="K18" s="52"/>
      <c r="L18" s="25"/>
      <c r="M18" s="25"/>
      <c r="N18" s="25"/>
    </row>
    <row r="19" spans="1:14" ht="15.75" customHeight="1">
      <c r="A19" s="4"/>
      <c r="B19" s="160" t="s">
        <v>10</v>
      </c>
      <c r="C19" s="161"/>
      <c r="D19" s="25" t="s">
        <v>11</v>
      </c>
      <c r="E19" s="25"/>
      <c r="F19" s="52">
        <v>4140</v>
      </c>
      <c r="G19" s="52"/>
      <c r="H19" s="52">
        <f t="shared" si="1"/>
        <v>4140</v>
      </c>
      <c r="I19" s="52">
        <v>4140</v>
      </c>
      <c r="J19" s="52"/>
      <c r="K19" s="52">
        <f aca="true" t="shared" si="2" ref="K19:K31">I19+J19</f>
        <v>4140</v>
      </c>
      <c r="L19" s="52">
        <f t="shared" si="0"/>
        <v>0</v>
      </c>
      <c r="M19" s="52">
        <f t="shared" si="0"/>
        <v>0</v>
      </c>
      <c r="N19" s="52">
        <f>L19+M19</f>
        <v>0</v>
      </c>
    </row>
    <row r="20" spans="1:14" ht="15.75" customHeight="1">
      <c r="A20" s="4">
        <v>3</v>
      </c>
      <c r="B20" s="149" t="s">
        <v>12</v>
      </c>
      <c r="C20" s="150"/>
      <c r="D20" s="25"/>
      <c r="E20" s="25"/>
      <c r="F20" s="25"/>
      <c r="G20" s="25"/>
      <c r="H20" s="52">
        <f t="shared" si="1"/>
        <v>0</v>
      </c>
      <c r="I20" s="25"/>
      <c r="J20" s="25"/>
      <c r="K20" s="52">
        <f t="shared" si="2"/>
        <v>0</v>
      </c>
      <c r="L20" s="25"/>
      <c r="M20" s="25"/>
      <c r="N20" s="25"/>
    </row>
    <row r="21" spans="1:14" ht="15.75" customHeight="1">
      <c r="A21" s="4"/>
      <c r="B21" s="156" t="s">
        <v>13</v>
      </c>
      <c r="C21" s="157"/>
      <c r="D21" s="25" t="s">
        <v>21</v>
      </c>
      <c r="E21" s="54" t="s">
        <v>14</v>
      </c>
      <c r="F21" s="25">
        <v>2.903</v>
      </c>
      <c r="G21" s="25"/>
      <c r="H21" s="25">
        <f t="shared" si="1"/>
        <v>2.903</v>
      </c>
      <c r="I21" s="25">
        <v>2.902</v>
      </c>
      <c r="J21" s="25"/>
      <c r="K21" s="25">
        <f t="shared" si="2"/>
        <v>2.902</v>
      </c>
      <c r="L21" s="25">
        <f>F21-I21</f>
        <v>0.0009999999999998899</v>
      </c>
      <c r="M21" s="25">
        <f>G21-J21</f>
        <v>0</v>
      </c>
      <c r="N21" s="25">
        <f>L21+M21</f>
        <v>0.0009999999999998899</v>
      </c>
    </row>
    <row r="22" spans="1:14" ht="7.5" customHeight="1">
      <c r="A22" s="4"/>
      <c r="B22" s="152"/>
      <c r="C22" s="153"/>
      <c r="D22" s="25"/>
      <c r="E22" s="54"/>
      <c r="F22" s="25"/>
      <c r="G22" s="25"/>
      <c r="H22" s="52"/>
      <c r="I22" s="25"/>
      <c r="J22" s="25"/>
      <c r="K22" s="52"/>
      <c r="L22" s="25"/>
      <c r="M22" s="25"/>
      <c r="N22" s="25"/>
    </row>
    <row r="23" spans="1:14" ht="15.75" customHeight="1">
      <c r="A23" s="4">
        <v>4</v>
      </c>
      <c r="B23" s="149" t="s">
        <v>32</v>
      </c>
      <c r="C23" s="150"/>
      <c r="D23" s="25"/>
      <c r="E23" s="54"/>
      <c r="F23" s="25"/>
      <c r="G23" s="25"/>
      <c r="H23" s="52"/>
      <c r="I23" s="25"/>
      <c r="J23" s="25"/>
      <c r="K23" s="52"/>
      <c r="L23" s="25"/>
      <c r="M23" s="25"/>
      <c r="N23" s="25"/>
    </row>
    <row r="24" spans="1:14" ht="19.5" customHeight="1">
      <c r="A24" s="4"/>
      <c r="B24" s="154" t="s">
        <v>16</v>
      </c>
      <c r="C24" s="155"/>
      <c r="D24" s="25" t="s">
        <v>17</v>
      </c>
      <c r="E24" s="54" t="s">
        <v>14</v>
      </c>
      <c r="F24" s="52">
        <v>100</v>
      </c>
      <c r="G24" s="52"/>
      <c r="H24" s="52">
        <f t="shared" si="1"/>
        <v>100</v>
      </c>
      <c r="I24" s="52">
        <v>100</v>
      </c>
      <c r="J24" s="52"/>
      <c r="K24" s="52">
        <f t="shared" si="2"/>
        <v>100</v>
      </c>
      <c r="L24" s="52">
        <f>F24-I24</f>
        <v>0</v>
      </c>
      <c r="M24" s="52">
        <f>G24-J24</f>
        <v>0</v>
      </c>
      <c r="N24" s="52">
        <f>L24+M24</f>
        <v>0</v>
      </c>
    </row>
    <row r="25" spans="1:14" ht="15" hidden="1">
      <c r="A25" s="4"/>
      <c r="B25" s="152"/>
      <c r="C25" s="153"/>
      <c r="D25" s="25"/>
      <c r="E25" s="54"/>
      <c r="F25" s="25"/>
      <c r="G25" s="25"/>
      <c r="H25" s="52"/>
      <c r="I25" s="25"/>
      <c r="J25" s="25"/>
      <c r="K25" s="52"/>
      <c r="L25" s="25"/>
      <c r="M25" s="25"/>
      <c r="N25" s="25"/>
    </row>
    <row r="26" spans="1:14" ht="9.75" customHeight="1">
      <c r="A26" s="4"/>
      <c r="B26" s="152"/>
      <c r="C26" s="153"/>
      <c r="D26" s="25"/>
      <c r="E26" s="54"/>
      <c r="F26" s="25"/>
      <c r="G26" s="25"/>
      <c r="H26" s="52"/>
      <c r="I26" s="25"/>
      <c r="J26" s="25"/>
      <c r="K26" s="52"/>
      <c r="L26" s="25"/>
      <c r="M26" s="25"/>
      <c r="N26" s="25"/>
    </row>
    <row r="27" spans="1:14" ht="27.75" customHeight="1">
      <c r="A27" s="4"/>
      <c r="B27" s="158" t="s">
        <v>88</v>
      </c>
      <c r="C27" s="159"/>
      <c r="D27" s="25"/>
      <c r="E27" s="54"/>
      <c r="F27" s="25"/>
      <c r="G27" s="25">
        <v>2197.681</v>
      </c>
      <c r="H27" s="25">
        <f>F27+G27</f>
        <v>2197.681</v>
      </c>
      <c r="I27" s="25"/>
      <c r="J27" s="25">
        <v>2197.68</v>
      </c>
      <c r="K27" s="25">
        <f>I27+J27</f>
        <v>2197.68</v>
      </c>
      <c r="L27" s="25">
        <f>F27-I27</f>
        <v>0</v>
      </c>
      <c r="M27" s="25">
        <f>G27-J27</f>
        <v>0.0010000000002037268</v>
      </c>
      <c r="N27" s="25">
        <f>L27+M27</f>
        <v>0.0010000000002037268</v>
      </c>
    </row>
    <row r="28" spans="1:14" ht="15.75" customHeight="1">
      <c r="A28" s="4">
        <v>1</v>
      </c>
      <c r="B28" s="149" t="s">
        <v>18</v>
      </c>
      <c r="C28" s="150"/>
      <c r="D28" s="25"/>
      <c r="E28" s="54"/>
      <c r="F28" s="25"/>
      <c r="G28" s="25"/>
      <c r="H28" s="52"/>
      <c r="I28" s="25"/>
      <c r="J28" s="25"/>
      <c r="K28" s="52"/>
      <c r="L28" s="25"/>
      <c r="M28" s="25"/>
      <c r="N28" s="25"/>
    </row>
    <row r="29" spans="1:14" ht="15.75" customHeight="1">
      <c r="A29" s="4"/>
      <c r="B29" s="156" t="s">
        <v>19</v>
      </c>
      <c r="C29" s="157"/>
      <c r="D29" s="25"/>
      <c r="E29" s="54"/>
      <c r="F29" s="25"/>
      <c r="G29" s="25">
        <v>2197.681</v>
      </c>
      <c r="H29" s="25">
        <f t="shared" si="1"/>
        <v>2197.681</v>
      </c>
      <c r="I29" s="25"/>
      <c r="J29" s="25">
        <v>2197.68</v>
      </c>
      <c r="K29" s="25">
        <f t="shared" si="2"/>
        <v>2197.68</v>
      </c>
      <c r="L29" s="25">
        <f>F29-I29</f>
        <v>0</v>
      </c>
      <c r="M29" s="25">
        <f>G29-J29</f>
        <v>0.0010000000002037268</v>
      </c>
      <c r="N29" s="25">
        <f aca="true" t="shared" si="3" ref="N29:N37">L29+M29</f>
        <v>0.0010000000002037268</v>
      </c>
    </row>
    <row r="30" spans="1:14" ht="28.5" customHeight="1">
      <c r="A30" s="4"/>
      <c r="B30" s="154" t="s">
        <v>20</v>
      </c>
      <c r="C30" s="155"/>
      <c r="D30" s="25"/>
      <c r="E30" s="54"/>
      <c r="F30" s="25"/>
      <c r="G30" s="25">
        <v>310</v>
      </c>
      <c r="H30" s="25">
        <f t="shared" si="1"/>
        <v>310</v>
      </c>
      <c r="I30" s="25"/>
      <c r="J30" s="25">
        <v>309.999</v>
      </c>
      <c r="K30" s="25">
        <f t="shared" si="2"/>
        <v>309.999</v>
      </c>
      <c r="L30" s="25">
        <f>F30-I30</f>
        <v>0</v>
      </c>
      <c r="M30" s="25">
        <f>G30-J30</f>
        <v>0.0009999999999763531</v>
      </c>
      <c r="N30" s="25">
        <f t="shared" si="3"/>
        <v>0.0009999999999763531</v>
      </c>
    </row>
    <row r="31" spans="1:14" ht="78" customHeight="1">
      <c r="A31" s="4"/>
      <c r="B31" s="154" t="s">
        <v>23</v>
      </c>
      <c r="C31" s="155"/>
      <c r="D31" s="25"/>
      <c r="E31" s="54"/>
      <c r="F31" s="25"/>
      <c r="G31" s="25">
        <v>1887.681</v>
      </c>
      <c r="H31" s="25">
        <f t="shared" si="1"/>
        <v>1887.681</v>
      </c>
      <c r="I31" s="25"/>
      <c r="J31" s="25">
        <v>1887.681</v>
      </c>
      <c r="K31" s="25">
        <f t="shared" si="2"/>
        <v>1887.681</v>
      </c>
      <c r="L31" s="25">
        <f>F31-I31</f>
        <v>0</v>
      </c>
      <c r="M31" s="25">
        <f>G31-J31</f>
        <v>0</v>
      </c>
      <c r="N31" s="25">
        <f t="shared" si="3"/>
        <v>0</v>
      </c>
    </row>
    <row r="32" spans="1:14" ht="15.75" customHeight="1">
      <c r="A32" s="4">
        <v>2</v>
      </c>
      <c r="B32" s="149" t="s">
        <v>9</v>
      </c>
      <c r="C32" s="150"/>
      <c r="D32" s="25"/>
      <c r="E32" s="54"/>
      <c r="F32" s="25"/>
      <c r="G32" s="25"/>
      <c r="H32" s="52"/>
      <c r="I32" s="25"/>
      <c r="J32" s="25"/>
      <c r="K32" s="52"/>
      <c r="L32" s="25"/>
      <c r="M32" s="25"/>
      <c r="N32" s="25"/>
    </row>
    <row r="33" spans="1:14" ht="15.75" customHeight="1">
      <c r="A33" s="4"/>
      <c r="B33" s="156" t="s">
        <v>24</v>
      </c>
      <c r="C33" s="157"/>
      <c r="D33" s="25" t="s">
        <v>8</v>
      </c>
      <c r="E33" s="55" t="s">
        <v>14</v>
      </c>
      <c r="F33" s="25"/>
      <c r="G33" s="52">
        <v>24</v>
      </c>
      <c r="H33" s="52">
        <f t="shared" si="1"/>
        <v>24</v>
      </c>
      <c r="I33" s="52"/>
      <c r="J33" s="52">
        <v>52</v>
      </c>
      <c r="K33" s="52">
        <f>I33+J33</f>
        <v>52</v>
      </c>
      <c r="L33" s="52">
        <f>F33-I33</f>
        <v>0</v>
      </c>
      <c r="M33" s="52">
        <f>G33-J33</f>
        <v>-28</v>
      </c>
      <c r="N33" s="52">
        <f t="shared" si="3"/>
        <v>-28</v>
      </c>
    </row>
    <row r="34" spans="1:14" ht="15.75" customHeight="1">
      <c r="A34" s="4">
        <v>3</v>
      </c>
      <c r="B34" s="149" t="s">
        <v>12</v>
      </c>
      <c r="C34" s="150"/>
      <c r="D34" s="25"/>
      <c r="E34" s="54"/>
      <c r="F34" s="25"/>
      <c r="G34" s="25"/>
      <c r="H34" s="52"/>
      <c r="I34" s="25"/>
      <c r="J34" s="25"/>
      <c r="K34" s="52"/>
      <c r="L34" s="25"/>
      <c r="M34" s="25"/>
      <c r="N34" s="25"/>
    </row>
    <row r="35" spans="1:14" ht="15.75" customHeight="1">
      <c r="A35" s="4"/>
      <c r="B35" s="156" t="s">
        <v>25</v>
      </c>
      <c r="C35" s="157"/>
      <c r="D35" s="25" t="s">
        <v>21</v>
      </c>
      <c r="E35" s="55" t="s">
        <v>14</v>
      </c>
      <c r="F35" s="25"/>
      <c r="G35" s="25">
        <v>91.57</v>
      </c>
      <c r="H35" s="25">
        <f t="shared" si="1"/>
        <v>91.57</v>
      </c>
      <c r="I35" s="25"/>
      <c r="J35" s="25">
        <v>42.263</v>
      </c>
      <c r="K35" s="25">
        <f>I35+J35</f>
        <v>42.263</v>
      </c>
      <c r="L35" s="25">
        <f>F35-I35</f>
        <v>0</v>
      </c>
      <c r="M35" s="25">
        <f>G35-J35</f>
        <v>49.306999999999995</v>
      </c>
      <c r="N35" s="25">
        <f t="shared" si="3"/>
        <v>49.306999999999995</v>
      </c>
    </row>
    <row r="36" spans="1:14" ht="15.75" customHeight="1">
      <c r="A36" s="4">
        <v>4</v>
      </c>
      <c r="B36" s="149" t="s">
        <v>15</v>
      </c>
      <c r="C36" s="150"/>
      <c r="D36" s="25"/>
      <c r="E36" s="54"/>
      <c r="F36" s="25"/>
      <c r="G36" s="25"/>
      <c r="H36" s="52"/>
      <c r="I36" s="25"/>
      <c r="J36" s="25"/>
      <c r="K36" s="52"/>
      <c r="L36" s="25"/>
      <c r="M36" s="25"/>
      <c r="N36" s="25"/>
    </row>
    <row r="37" spans="1:14" ht="15.75" customHeight="1">
      <c r="A37" s="4"/>
      <c r="B37" s="151" t="s">
        <v>26</v>
      </c>
      <c r="C37" s="151"/>
      <c r="D37" s="25" t="s">
        <v>17</v>
      </c>
      <c r="E37" s="55" t="s">
        <v>14</v>
      </c>
      <c r="F37" s="25"/>
      <c r="G37" s="51">
        <v>1.4</v>
      </c>
      <c r="H37" s="51">
        <f t="shared" si="1"/>
        <v>1.4</v>
      </c>
      <c r="I37" s="51"/>
      <c r="J37" s="51">
        <v>1.04</v>
      </c>
      <c r="K37" s="51">
        <f>I37+J37</f>
        <v>1.04</v>
      </c>
      <c r="L37" s="51">
        <f>F37-I37</f>
        <v>0</v>
      </c>
      <c r="M37" s="51">
        <f>G37-J37</f>
        <v>0.3599999999999999</v>
      </c>
      <c r="N37" s="51">
        <f t="shared" si="3"/>
        <v>0.3599999999999999</v>
      </c>
    </row>
    <row r="38" spans="1:14" ht="15">
      <c r="A38" s="61"/>
      <c r="B38" s="148"/>
      <c r="C38" s="148"/>
      <c r="D38" s="62"/>
      <c r="E38" s="62"/>
      <c r="F38" s="62"/>
      <c r="G38" s="62"/>
      <c r="H38" s="63"/>
      <c r="I38" s="62"/>
      <c r="J38" s="62"/>
      <c r="K38" s="63"/>
      <c r="L38" s="62"/>
      <c r="M38" s="62"/>
      <c r="N38" s="62"/>
    </row>
    <row r="39" spans="1:14" ht="15">
      <c r="A39" s="61"/>
      <c r="B39" s="148"/>
      <c r="C39" s="148"/>
      <c r="D39" s="62"/>
      <c r="E39" s="62"/>
      <c r="F39" s="62"/>
      <c r="G39" s="62"/>
      <c r="H39" s="63"/>
      <c r="I39" s="62"/>
      <c r="J39" s="62"/>
      <c r="K39" s="63"/>
      <c r="L39" s="62"/>
      <c r="M39" s="62"/>
      <c r="N39" s="62"/>
    </row>
    <row r="40" spans="1:14" ht="15.75">
      <c r="A40" s="61"/>
      <c r="B40" s="64" t="s">
        <v>96</v>
      </c>
      <c r="C40" s="64"/>
      <c r="D40" s="64"/>
      <c r="E40" s="64"/>
      <c r="F40" s="64"/>
      <c r="G40" s="64"/>
      <c r="H40" s="64"/>
      <c r="I40" s="61"/>
      <c r="J40" s="62"/>
      <c r="K40" s="62"/>
      <c r="L40" s="62"/>
      <c r="M40" s="62"/>
      <c r="N40" s="62"/>
    </row>
    <row r="41" spans="2:8" ht="15.75">
      <c r="B41" s="60" t="s">
        <v>95</v>
      </c>
      <c r="C41" s="60"/>
      <c r="D41" s="60"/>
      <c r="E41" s="60"/>
      <c r="F41" s="60"/>
      <c r="G41" s="60"/>
      <c r="H41" s="60" t="s">
        <v>97</v>
      </c>
    </row>
  </sheetData>
  <mergeCells count="39">
    <mergeCell ref="D8:N8"/>
    <mergeCell ref="F11:H11"/>
    <mergeCell ref="I11:K11"/>
    <mergeCell ref="L11:N11"/>
    <mergeCell ref="C1:I1"/>
    <mergeCell ref="C2:I2"/>
    <mergeCell ref="C3:I3"/>
    <mergeCell ref="B6:I6"/>
    <mergeCell ref="A11:A12"/>
    <mergeCell ref="B11:C12"/>
    <mergeCell ref="D11:D12"/>
    <mergeCell ref="E11:E12"/>
    <mergeCell ref="B31:C31"/>
    <mergeCell ref="B16:C16"/>
    <mergeCell ref="B19:C19"/>
    <mergeCell ref="B20:C20"/>
    <mergeCell ref="B21:C21"/>
    <mergeCell ref="B22:C22"/>
    <mergeCell ref="B25:C25"/>
    <mergeCell ref="B27:C27"/>
    <mergeCell ref="B28:C28"/>
    <mergeCell ref="B29:C29"/>
    <mergeCell ref="B13:C13"/>
    <mergeCell ref="B14:C14"/>
    <mergeCell ref="B15:C15"/>
    <mergeCell ref="B17:C17"/>
    <mergeCell ref="B18:C18"/>
    <mergeCell ref="B23:C23"/>
    <mergeCell ref="B24:C24"/>
    <mergeCell ref="B39:C39"/>
    <mergeCell ref="B36:C36"/>
    <mergeCell ref="B37:C37"/>
    <mergeCell ref="B26:C26"/>
    <mergeCell ref="B32:C32"/>
    <mergeCell ref="B30:C30"/>
    <mergeCell ref="B38:C38"/>
    <mergeCell ref="B33:C33"/>
    <mergeCell ref="B34:C34"/>
    <mergeCell ref="B35:C3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2018-03-14T08:13:29Z</cp:lastPrinted>
  <dcterms:created xsi:type="dcterms:W3CDTF">2018-03-07T11:13:21Z</dcterms:created>
  <dcterms:modified xsi:type="dcterms:W3CDTF">2018-03-15T12:04:02Z</dcterms:modified>
  <cp:category/>
  <cp:version/>
  <cp:contentType/>
  <cp:contentStatus/>
</cp:coreProperties>
</file>